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quesada\Desktop\Campaña TABLERO CADIME\"/>
    </mc:Choice>
  </mc:AlternateContent>
  <bookViews>
    <workbookView showSheetTabs="0" xWindow="0" yWindow="0" windowWidth="23040" windowHeight="9840"/>
  </bookViews>
  <sheets>
    <sheet name="TABLERO" sheetId="5" r:id="rId1"/>
    <sheet name="Variables comparadas" sheetId="8" r:id="rId2"/>
    <sheet name="IPC" sheetId="3" r:id="rId3"/>
    <sheet name="IPC Salud" sheetId="7" r:id="rId4"/>
    <sheet name="Salarios" sheetId="1" r:id="rId5"/>
    <sheet name="Dolar oficial" sheetId="13" r:id="rId6"/>
    <sheet name="Costos" sheetId="19" r:id="rId7"/>
    <sheet name="Cuotas EMPP" sheetId="14" r:id="rId8"/>
    <sheet name="Aranceles" sheetId="2" r:id="rId9"/>
    <sheet name="Proyecciones REM" sheetId="17" r:id="rId10"/>
    <sheet name="Calcule su arancel" sheetId="21" state="hidden" r:id="rId11"/>
    <sheet name="Calcule su Variación" sheetId="23" r:id="rId12"/>
    <sheet name="hoja ayuda" sheetId="24" state="hidden" r:id="rId13"/>
    <sheet name="Notas metodológicas" sheetId="20" r:id="rId14"/>
    <sheet name="Salarios datos" sheetId="9" state="hidden" r:id="rId15"/>
    <sheet name="Dolar datos" sheetId="11" state="hidden" r:id="rId16"/>
    <sheet name="tc prom mensual" sheetId="12" state="hidden" r:id="rId17"/>
    <sheet name="IPC Datos" sheetId="6" state="hidden" r:id="rId18"/>
    <sheet name="Aumentos prepagas" sheetId="15" state="hidden" r:id="rId19"/>
    <sheet name="Aranceles datos" sheetId="10" state="hidden" r:id="rId20"/>
    <sheet name="Análisis variables" sheetId="16" state="hidden" r:id="rId21"/>
    <sheet name="Costos DxI" sheetId="18" state="hidden" r:id="rId22"/>
  </sheets>
  <externalReferences>
    <externalReference r:id="rId23"/>
  </externalReferences>
  <definedNames>
    <definedName name="_bookmark42" localSheetId="18">'Aumentos prepagas'!$A$3</definedName>
    <definedName name="_xlnm._FilterDatabase" localSheetId="15" hidden="1">'Dolar datos'!$A$1:$F$1781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4" l="1"/>
  <c r="K40" i="9"/>
  <c r="B14" i="1"/>
  <c r="C3" i="1"/>
  <c r="M30" i="16"/>
  <c r="E8" i="8"/>
  <c r="H8" i="8"/>
  <c r="C30" i="16"/>
  <c r="I11" i="18"/>
  <c r="H13" i="18"/>
  <c r="C4" i="19" s="1"/>
  <c r="V12" i="18"/>
  <c r="V11" i="18"/>
  <c r="V10" i="18"/>
  <c r="V9" i="18"/>
  <c r="V8" i="18"/>
  <c r="V7" i="18"/>
  <c r="I6" i="18"/>
  <c r="I7" i="18"/>
  <c r="I8" i="18"/>
  <c r="I9" i="18"/>
  <c r="I5" i="18"/>
  <c r="H11" i="18"/>
  <c r="H9" i="18"/>
  <c r="H8" i="18"/>
  <c r="H7" i="18"/>
  <c r="H6" i="18"/>
  <c r="H5" i="18"/>
  <c r="P48" i="18"/>
  <c r="B18" i="2"/>
  <c r="C3" i="2"/>
  <c r="E42" i="10"/>
  <c r="E41" i="10"/>
  <c r="D42" i="10"/>
  <c r="C42" i="10"/>
  <c r="B42" i="10"/>
  <c r="B41" i="10"/>
  <c r="C6" i="14"/>
  <c r="M92" i="15"/>
  <c r="M93" i="15"/>
  <c r="M94" i="15"/>
  <c r="M95" i="15"/>
  <c r="M96" i="15"/>
  <c r="M97" i="15"/>
  <c r="M98" i="15"/>
  <c r="M99" i="15"/>
  <c r="M100" i="15"/>
  <c r="M101" i="15"/>
  <c r="M102" i="15"/>
  <c r="M91" i="15"/>
  <c r="L102" i="15"/>
  <c r="L92" i="15"/>
  <c r="L93" i="15"/>
  <c r="L94" i="15"/>
  <c r="L95" i="15"/>
  <c r="L96" i="15"/>
  <c r="L97" i="15"/>
  <c r="L98" i="15"/>
  <c r="L99" i="15"/>
  <c r="L100" i="15"/>
  <c r="L101" i="15"/>
  <c r="L91" i="15"/>
  <c r="L87" i="15"/>
  <c r="L86" i="15"/>
  <c r="K102" i="15"/>
  <c r="N72" i="15"/>
  <c r="C3" i="14"/>
  <c r="B16" i="13" l="1"/>
  <c r="C4" i="13"/>
  <c r="D100" i="12"/>
  <c r="D99" i="12"/>
  <c r="D98" i="12"/>
  <c r="C98" i="12"/>
  <c r="C99" i="12"/>
  <c r="C100" i="12"/>
  <c r="B100" i="12"/>
  <c r="B1764" i="11"/>
  <c r="C1764" i="11"/>
  <c r="B1765" i="11"/>
  <c r="C1765" i="11"/>
  <c r="B1766" i="11"/>
  <c r="C1766" i="11"/>
  <c r="B1767" i="11"/>
  <c r="C1767" i="11"/>
  <c r="B1768" i="11"/>
  <c r="C1768" i="11"/>
  <c r="B1769" i="11"/>
  <c r="C1769" i="11"/>
  <c r="B1770" i="11"/>
  <c r="C1770" i="11"/>
  <c r="B1771" i="11"/>
  <c r="C1771" i="11"/>
  <c r="B1772" i="11"/>
  <c r="C1772" i="11"/>
  <c r="B1773" i="11"/>
  <c r="C1773" i="11"/>
  <c r="B1774" i="11"/>
  <c r="C1774" i="11"/>
  <c r="B1775" i="11"/>
  <c r="C1775" i="11"/>
  <c r="B1776" i="11"/>
  <c r="C1776" i="11"/>
  <c r="B1777" i="11"/>
  <c r="C1777" i="11"/>
  <c r="B1778" i="11"/>
  <c r="C1778" i="11"/>
  <c r="B1779" i="11"/>
  <c r="C1779" i="11"/>
  <c r="B1780" i="11"/>
  <c r="C1780" i="11"/>
  <c r="B1781" i="11"/>
  <c r="C1781" i="11"/>
  <c r="B1763" i="11"/>
  <c r="C1763" i="11"/>
  <c r="B15" i="3"/>
  <c r="C3" i="3"/>
  <c r="C3" i="7"/>
  <c r="B15" i="7"/>
  <c r="G92" i="6"/>
  <c r="F92" i="6"/>
  <c r="E92" i="6"/>
  <c r="D92" i="6"/>
  <c r="E28" i="19"/>
  <c r="E30" i="19"/>
  <c r="E29" i="19"/>
  <c r="E27" i="19"/>
  <c r="E26" i="19"/>
  <c r="G11" i="18"/>
  <c r="G9" i="18"/>
  <c r="G8" i="18"/>
  <c r="G7" i="18"/>
  <c r="G6" i="18"/>
  <c r="G5" i="18"/>
  <c r="P47" i="18"/>
  <c r="G18" i="23" l="1"/>
  <c r="C9" i="24" s="1"/>
  <c r="F11" i="21"/>
  <c r="B99" i="12"/>
  <c r="B98" i="12"/>
  <c r="B1744" i="11"/>
  <c r="C1744" i="11"/>
  <c r="B1745" i="11"/>
  <c r="C1745" i="11"/>
  <c r="B1746" i="11"/>
  <c r="C1746" i="11"/>
  <c r="B1747" i="11"/>
  <c r="C1747" i="11"/>
  <c r="B1748" i="11"/>
  <c r="C1748" i="11"/>
  <c r="B1749" i="11"/>
  <c r="C1749" i="11"/>
  <c r="B1750" i="11"/>
  <c r="C1750" i="11"/>
  <c r="B1751" i="11"/>
  <c r="C1751" i="11"/>
  <c r="B1752" i="11"/>
  <c r="C1752" i="11"/>
  <c r="B1753" i="11"/>
  <c r="C1753" i="11"/>
  <c r="B1754" i="11"/>
  <c r="C1754" i="11"/>
  <c r="B1755" i="11"/>
  <c r="C1755" i="11"/>
  <c r="B1756" i="11"/>
  <c r="C1756" i="11"/>
  <c r="B1757" i="11"/>
  <c r="C1757" i="11"/>
  <c r="B1758" i="11"/>
  <c r="C1758" i="11"/>
  <c r="B1759" i="11"/>
  <c r="C1759" i="11"/>
  <c r="B1760" i="11"/>
  <c r="C1760" i="11"/>
  <c r="B1761" i="11"/>
  <c r="C1761" i="11"/>
  <c r="B1762" i="11"/>
  <c r="C1762" i="11"/>
  <c r="G40" i="9"/>
  <c r="F40" i="9"/>
  <c r="E40" i="9"/>
  <c r="D40" i="9"/>
  <c r="C40" i="9"/>
  <c r="B40" i="9"/>
  <c r="H40" i="9" s="1"/>
  <c r="I40" i="9" s="1"/>
  <c r="G39" i="9"/>
  <c r="F39" i="9"/>
  <c r="E39" i="9"/>
  <c r="D39" i="9"/>
  <c r="C39" i="9"/>
  <c r="B39" i="9"/>
  <c r="H39" i="9" s="1"/>
  <c r="C13" i="24" l="1"/>
  <c r="G91" i="6"/>
  <c r="I30" i="16" s="1"/>
  <c r="G90" i="6"/>
  <c r="F91" i="6"/>
  <c r="G30" i="16" s="1"/>
  <c r="F90" i="6"/>
  <c r="E91" i="6"/>
  <c r="D91" i="6"/>
  <c r="C11" i="18"/>
  <c r="B11" i="18"/>
  <c r="F9" i="18"/>
  <c r="E9" i="18"/>
  <c r="P46" i="18"/>
  <c r="F8" i="18"/>
  <c r="E8" i="18"/>
  <c r="F7" i="18"/>
  <c r="E7" i="18"/>
  <c r="E11" i="18" s="1"/>
  <c r="F6" i="18"/>
  <c r="E6" i="18"/>
  <c r="F5" i="18"/>
  <c r="E5" i="18"/>
  <c r="C74" i="15"/>
  <c r="I101" i="15"/>
  <c r="J101" i="15" s="1"/>
  <c r="K101" i="15" s="1"/>
  <c r="I99" i="15"/>
  <c r="J99" i="15" s="1"/>
  <c r="K99" i="15" s="1"/>
  <c r="I98" i="15"/>
  <c r="J98" i="15" s="1"/>
  <c r="K98" i="15" s="1"/>
  <c r="I97" i="15"/>
  <c r="J97" i="15" s="1"/>
  <c r="K97" i="15" s="1"/>
  <c r="I96" i="15"/>
  <c r="J96" i="15" s="1"/>
  <c r="K96" i="15" s="1"/>
  <c r="I95" i="15"/>
  <c r="J95" i="15" s="1"/>
  <c r="K95" i="15" s="1"/>
  <c r="I94" i="15"/>
  <c r="J94" i="15" s="1"/>
  <c r="K94" i="15" s="1"/>
  <c r="I93" i="15"/>
  <c r="J93" i="15" s="1"/>
  <c r="K93" i="15" s="1"/>
  <c r="I92" i="15"/>
  <c r="J92" i="15" s="1"/>
  <c r="K92" i="15" s="1"/>
  <c r="I91" i="15"/>
  <c r="J91" i="15" s="1"/>
  <c r="K91" i="15" s="1"/>
  <c r="K86" i="15"/>
  <c r="K87" i="15" s="1"/>
  <c r="J86" i="15"/>
  <c r="J87" i="15" s="1"/>
  <c r="C41" i="10" s="1"/>
  <c r="I84" i="15"/>
  <c r="I86" i="15" s="1"/>
  <c r="I87" i="15" s="1"/>
  <c r="G38" i="9"/>
  <c r="H38" i="9" s="1"/>
  <c r="F38" i="9"/>
  <c r="E38" i="9"/>
  <c r="D38" i="9"/>
  <c r="C38" i="9"/>
  <c r="B38" i="9"/>
  <c r="I39" i="9" l="1"/>
  <c r="G41" i="10"/>
  <c r="C6" i="2"/>
  <c r="B12" i="19"/>
  <c r="I102" i="15"/>
  <c r="J102" i="15" s="1"/>
  <c r="C72" i="15"/>
  <c r="B13" i="19"/>
  <c r="B11" i="19"/>
  <c r="C73" i="15"/>
  <c r="B10" i="19"/>
  <c r="F11" i="18"/>
  <c r="B9" i="19"/>
  <c r="I100" i="15"/>
  <c r="J100" i="15" s="1"/>
  <c r="K100" i="15" s="1"/>
  <c r="C11" i="24" l="1"/>
  <c r="C8" i="8"/>
  <c r="F13" i="18"/>
  <c r="G13" i="18"/>
  <c r="G8" i="8"/>
  <c r="E30" i="16"/>
  <c r="B18" i="14"/>
  <c r="C14" i="24" s="1"/>
  <c r="C12" i="24"/>
  <c r="D8" i="8"/>
  <c r="B1741" i="11"/>
  <c r="C1741" i="11"/>
  <c r="B1742" i="11"/>
  <c r="C1742" i="11"/>
  <c r="B1743" i="11"/>
  <c r="C1743" i="11"/>
  <c r="C96" i="12"/>
  <c r="E90" i="6"/>
  <c r="D90" i="6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U12" i="18"/>
  <c r="D30" i="19" s="1"/>
  <c r="T12" i="18"/>
  <c r="C30" i="19" s="1"/>
  <c r="S12" i="18"/>
  <c r="B30" i="19" s="1"/>
  <c r="P12" i="18"/>
  <c r="U11" i="18"/>
  <c r="D29" i="19" s="1"/>
  <c r="T11" i="18"/>
  <c r="C29" i="19" s="1"/>
  <c r="S11" i="18"/>
  <c r="B29" i="19" s="1"/>
  <c r="P11" i="18"/>
  <c r="U10" i="18"/>
  <c r="D28" i="19" s="1"/>
  <c r="T10" i="18"/>
  <c r="C28" i="19" s="1"/>
  <c r="S10" i="18"/>
  <c r="B28" i="19" s="1"/>
  <c r="P10" i="18"/>
  <c r="U9" i="18"/>
  <c r="D27" i="19" s="1"/>
  <c r="T9" i="18"/>
  <c r="C27" i="19" s="1"/>
  <c r="S9" i="18"/>
  <c r="B27" i="19" s="1"/>
  <c r="P9" i="18"/>
  <c r="U8" i="18"/>
  <c r="D26" i="19" s="1"/>
  <c r="T8" i="18"/>
  <c r="C26" i="19" s="1"/>
  <c r="S8" i="18"/>
  <c r="B26" i="19" s="1"/>
  <c r="P8" i="18"/>
  <c r="P7" i="18"/>
  <c r="P6" i="18"/>
  <c r="P5" i="18"/>
  <c r="P4" i="18"/>
  <c r="U7" i="18" l="1"/>
  <c r="D31" i="19" s="1"/>
  <c r="E31" i="19"/>
  <c r="T7" i="18"/>
  <c r="C31" i="19" s="1"/>
  <c r="S7" i="18"/>
  <c r="B31" i="19" s="1"/>
  <c r="A10" i="19"/>
  <c r="A11" i="19"/>
  <c r="A12" i="19"/>
  <c r="A13" i="19"/>
  <c r="A9" i="19"/>
  <c r="E13" i="18"/>
  <c r="G65" i="6" l="1"/>
  <c r="F28" i="16" l="1"/>
  <c r="F27" i="16"/>
  <c r="F26" i="16"/>
  <c r="F25" i="16"/>
  <c r="G25" i="16" s="1"/>
  <c r="D28" i="16"/>
  <c r="D26" i="16"/>
  <c r="D25" i="16"/>
  <c r="E25" i="16" s="1"/>
  <c r="B28" i="16"/>
  <c r="C28" i="16" s="1"/>
  <c r="B27" i="16"/>
  <c r="B26" i="16"/>
  <c r="B25" i="16"/>
  <c r="C25" i="16" s="1"/>
  <c r="D15" i="16"/>
  <c r="D27" i="16" s="1"/>
  <c r="B13" i="1"/>
  <c r="F7" i="8" s="1"/>
  <c r="B12" i="1"/>
  <c r="B11" i="1"/>
  <c r="B10" i="1"/>
  <c r="B9" i="1"/>
  <c r="K13" i="16" s="1"/>
  <c r="J13" i="16" s="1"/>
  <c r="E27" i="16" l="1"/>
  <c r="E26" i="16"/>
  <c r="G26" i="16"/>
  <c r="C26" i="16"/>
  <c r="E28" i="16"/>
  <c r="C27" i="16"/>
  <c r="G27" i="16"/>
  <c r="G28" i="16"/>
  <c r="J25" i="16"/>
  <c r="K25" i="16" s="1"/>
  <c r="K14" i="16"/>
  <c r="J14" i="16" s="1"/>
  <c r="G6" i="8"/>
  <c r="B14" i="2"/>
  <c r="B13" i="2"/>
  <c r="B12" i="2"/>
  <c r="B11" i="2"/>
  <c r="B40" i="10"/>
  <c r="C40" i="10" s="1"/>
  <c r="G40" i="10" s="1"/>
  <c r="G43" i="10" s="1"/>
  <c r="G44" i="10" s="1"/>
  <c r="B39" i="10"/>
  <c r="C39" i="10" s="1"/>
  <c r="H6" i="8" s="1"/>
  <c r="B38" i="10"/>
  <c r="C38" i="10" s="1"/>
  <c r="B37" i="10"/>
  <c r="B36" i="10"/>
  <c r="C36" i="10" s="1"/>
  <c r="B35" i="10"/>
  <c r="C35" i="10" s="1"/>
  <c r="B34" i="10"/>
  <c r="C34" i="10" s="1"/>
  <c r="B33" i="10"/>
  <c r="C33" i="10" s="1"/>
  <c r="B32" i="10"/>
  <c r="C32" i="10" s="1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D4" i="10" s="1"/>
  <c r="D5" i="10" s="1"/>
  <c r="C3" i="10"/>
  <c r="B31" i="10"/>
  <c r="C31" i="10" s="1"/>
  <c r="B30" i="10"/>
  <c r="C30" i="10" s="1"/>
  <c r="B29" i="10"/>
  <c r="C29" i="10" s="1"/>
  <c r="B28" i="10"/>
  <c r="C28" i="10" s="1"/>
  <c r="B27" i="10"/>
  <c r="C27" i="10" s="1"/>
  <c r="J26" i="16" l="1"/>
  <c r="K26" i="16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G15" i="10" s="1"/>
  <c r="B15" i="2" s="1"/>
  <c r="D16" i="10" l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G16" i="10" s="1"/>
  <c r="B16" i="2" s="1"/>
  <c r="D28" i="10" l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C10" i="24" l="1"/>
  <c r="G17" i="10"/>
  <c r="B17" i="2" s="1"/>
  <c r="B16" i="14"/>
  <c r="B15" i="14"/>
  <c r="B14" i="14"/>
  <c r="B13" i="14"/>
  <c r="B12" i="14"/>
  <c r="B11" i="14"/>
  <c r="C17" i="16" l="1"/>
  <c r="B17" i="16" s="1"/>
  <c r="B29" i="16" s="1"/>
  <c r="H7" i="8"/>
  <c r="N71" i="15"/>
  <c r="B17" i="14" s="1"/>
  <c r="C29" i="16" l="1"/>
  <c r="B30" i="16"/>
  <c r="E17" i="16"/>
  <c r="D17" i="16" s="1"/>
  <c r="D29" i="16" s="1"/>
  <c r="G7" i="8"/>
  <c r="B15" i="13"/>
  <c r="B14" i="13"/>
  <c r="M16" i="16" s="1"/>
  <c r="B13" i="13"/>
  <c r="M15" i="16" s="1"/>
  <c r="B12" i="13"/>
  <c r="M14" i="16" s="1"/>
  <c r="B11" i="13"/>
  <c r="M13" i="16" s="1"/>
  <c r="L13" i="16" s="1"/>
  <c r="B10" i="13"/>
  <c r="M12" i="16" s="1"/>
  <c r="B9" i="13"/>
  <c r="M11" i="16" s="1"/>
  <c r="E6" i="8"/>
  <c r="C1740" i="11"/>
  <c r="B1740" i="11"/>
  <c r="C1739" i="11"/>
  <c r="B1739" i="11"/>
  <c r="C1738" i="11"/>
  <c r="B1738" i="11"/>
  <c r="C1737" i="11"/>
  <c r="B1737" i="11"/>
  <c r="C1736" i="11"/>
  <c r="B1736" i="11"/>
  <c r="C1735" i="11"/>
  <c r="B1735" i="11"/>
  <c r="C1734" i="11"/>
  <c r="B1734" i="11"/>
  <c r="C1733" i="11"/>
  <c r="B1733" i="11"/>
  <c r="C1732" i="11"/>
  <c r="B1732" i="11"/>
  <c r="C1731" i="11"/>
  <c r="B1731" i="11"/>
  <c r="C1730" i="11"/>
  <c r="B1730" i="11"/>
  <c r="C1729" i="11"/>
  <c r="B1729" i="11"/>
  <c r="C1728" i="11"/>
  <c r="B1728" i="11"/>
  <c r="C1727" i="11"/>
  <c r="B1727" i="11"/>
  <c r="C1726" i="11"/>
  <c r="B1726" i="11"/>
  <c r="C1725" i="11"/>
  <c r="B1725" i="11"/>
  <c r="C1724" i="11"/>
  <c r="B1724" i="11"/>
  <c r="C1723" i="11"/>
  <c r="B1723" i="11"/>
  <c r="C1722" i="11"/>
  <c r="B1722" i="11"/>
  <c r="C1721" i="11"/>
  <c r="B1721" i="11"/>
  <c r="C1720" i="11"/>
  <c r="B1720" i="11"/>
  <c r="C1719" i="11"/>
  <c r="B1719" i="11"/>
  <c r="C1718" i="11"/>
  <c r="B1718" i="11"/>
  <c r="C1717" i="11"/>
  <c r="B1717" i="11"/>
  <c r="C1716" i="11"/>
  <c r="B1716" i="11"/>
  <c r="C1715" i="11"/>
  <c r="B1715" i="11"/>
  <c r="C1714" i="11"/>
  <c r="B1714" i="11"/>
  <c r="C1713" i="11"/>
  <c r="B1713" i="11"/>
  <c r="C1712" i="11"/>
  <c r="B1712" i="11"/>
  <c r="C1711" i="11"/>
  <c r="B1711" i="11"/>
  <c r="C1710" i="11"/>
  <c r="B1710" i="11"/>
  <c r="C1709" i="11"/>
  <c r="B1709" i="11"/>
  <c r="C1708" i="11"/>
  <c r="B1708" i="11"/>
  <c r="C1707" i="11"/>
  <c r="B1707" i="11"/>
  <c r="C1706" i="11"/>
  <c r="B1706" i="11"/>
  <c r="C1705" i="11"/>
  <c r="B1705" i="11"/>
  <c r="C1704" i="11"/>
  <c r="B1704" i="11"/>
  <c r="C1703" i="11"/>
  <c r="B1703" i="11"/>
  <c r="C1702" i="11"/>
  <c r="B1702" i="11"/>
  <c r="C1701" i="11"/>
  <c r="B1701" i="11"/>
  <c r="C1700" i="11"/>
  <c r="B1700" i="11"/>
  <c r="C1699" i="11"/>
  <c r="B1699" i="11"/>
  <c r="C1698" i="11"/>
  <c r="B1698" i="11"/>
  <c r="C1697" i="11"/>
  <c r="B1697" i="11"/>
  <c r="C1696" i="11"/>
  <c r="B1696" i="11"/>
  <c r="C1695" i="11"/>
  <c r="B1695" i="11"/>
  <c r="C1694" i="11"/>
  <c r="B1694" i="11"/>
  <c r="C1693" i="11"/>
  <c r="B1693" i="11"/>
  <c r="C1692" i="11"/>
  <c r="B1692" i="11"/>
  <c r="C1691" i="11"/>
  <c r="B1691" i="11"/>
  <c r="C1690" i="11"/>
  <c r="B1690" i="11"/>
  <c r="C1689" i="11"/>
  <c r="B1689" i="11"/>
  <c r="C1688" i="11"/>
  <c r="B1688" i="11"/>
  <c r="C1687" i="11"/>
  <c r="B1687" i="11"/>
  <c r="C1686" i="11"/>
  <c r="B1686" i="11"/>
  <c r="C1685" i="11"/>
  <c r="B1685" i="11"/>
  <c r="C1684" i="11"/>
  <c r="B1684" i="11"/>
  <c r="C1683" i="11"/>
  <c r="B1683" i="11"/>
  <c r="C1682" i="11"/>
  <c r="B1682" i="11"/>
  <c r="C1681" i="11"/>
  <c r="B1681" i="11"/>
  <c r="C1680" i="11"/>
  <c r="B1680" i="11"/>
  <c r="C1679" i="11"/>
  <c r="B1679" i="11"/>
  <c r="C1678" i="11"/>
  <c r="B1678" i="11"/>
  <c r="C1677" i="11"/>
  <c r="B1677" i="11"/>
  <c r="C1676" i="11"/>
  <c r="B1676" i="11"/>
  <c r="C1675" i="11"/>
  <c r="B1675" i="11"/>
  <c r="C1674" i="11"/>
  <c r="B1674" i="11"/>
  <c r="C1673" i="11"/>
  <c r="B1673" i="11"/>
  <c r="C1672" i="11"/>
  <c r="B1672" i="11"/>
  <c r="C1671" i="11"/>
  <c r="B1671" i="11"/>
  <c r="C1670" i="11"/>
  <c r="B1670" i="11"/>
  <c r="C1669" i="11"/>
  <c r="B1669" i="11"/>
  <c r="C1668" i="11"/>
  <c r="B1668" i="11"/>
  <c r="C1667" i="11"/>
  <c r="B1667" i="11"/>
  <c r="C1666" i="11"/>
  <c r="B1666" i="11"/>
  <c r="C1665" i="11"/>
  <c r="B1665" i="11"/>
  <c r="C1664" i="11"/>
  <c r="B1664" i="11"/>
  <c r="C1663" i="11"/>
  <c r="B1663" i="11"/>
  <c r="C1662" i="11"/>
  <c r="B1662" i="11"/>
  <c r="C1661" i="11"/>
  <c r="B1661" i="11"/>
  <c r="C1660" i="11"/>
  <c r="B1660" i="11"/>
  <c r="C1659" i="11"/>
  <c r="B1659" i="11"/>
  <c r="C1658" i="11"/>
  <c r="B1658" i="11"/>
  <c r="C1657" i="11"/>
  <c r="B1657" i="11"/>
  <c r="C1656" i="11"/>
  <c r="B1656" i="11"/>
  <c r="C1655" i="11"/>
  <c r="B1655" i="11"/>
  <c r="C1654" i="11"/>
  <c r="B1654" i="11"/>
  <c r="C1653" i="11"/>
  <c r="B1653" i="11"/>
  <c r="C1652" i="11"/>
  <c r="B1652" i="11"/>
  <c r="C1651" i="11"/>
  <c r="B1651" i="11"/>
  <c r="C1650" i="11"/>
  <c r="B1650" i="11"/>
  <c r="C1649" i="11"/>
  <c r="B1649" i="11"/>
  <c r="C1648" i="11"/>
  <c r="B1648" i="11"/>
  <c r="C1647" i="11"/>
  <c r="B1647" i="11"/>
  <c r="C1646" i="11"/>
  <c r="B1646" i="11"/>
  <c r="C1645" i="11"/>
  <c r="B1645" i="11"/>
  <c r="C1644" i="11"/>
  <c r="B1644" i="11"/>
  <c r="C1643" i="11"/>
  <c r="B1643" i="11"/>
  <c r="C1642" i="11"/>
  <c r="B1642" i="11"/>
  <c r="C1641" i="11"/>
  <c r="B1641" i="11"/>
  <c r="C1640" i="11"/>
  <c r="B1640" i="11"/>
  <c r="C1639" i="11"/>
  <c r="B1639" i="11"/>
  <c r="C1638" i="11"/>
  <c r="B1638" i="11"/>
  <c r="C1637" i="11"/>
  <c r="B1637" i="11"/>
  <c r="C1636" i="11"/>
  <c r="B1636" i="11"/>
  <c r="C1635" i="11"/>
  <c r="B1635" i="11"/>
  <c r="C1634" i="11"/>
  <c r="B1634" i="11"/>
  <c r="C1633" i="11"/>
  <c r="B1633" i="11"/>
  <c r="C1632" i="11"/>
  <c r="B1632" i="11"/>
  <c r="C1631" i="11"/>
  <c r="B1631" i="11"/>
  <c r="C1630" i="11"/>
  <c r="B1630" i="11"/>
  <c r="C1629" i="11"/>
  <c r="B1629" i="11"/>
  <c r="C1628" i="11"/>
  <c r="B1628" i="11"/>
  <c r="C1627" i="11"/>
  <c r="B1627" i="11"/>
  <c r="C1626" i="11"/>
  <c r="B1626" i="11"/>
  <c r="C1625" i="11"/>
  <c r="B1625" i="11"/>
  <c r="C1624" i="11"/>
  <c r="B1624" i="11"/>
  <c r="C1623" i="11"/>
  <c r="B1623" i="11"/>
  <c r="C1622" i="11"/>
  <c r="B1622" i="11"/>
  <c r="C1621" i="11"/>
  <c r="B1621" i="11"/>
  <c r="C1620" i="11"/>
  <c r="B1620" i="11"/>
  <c r="C1619" i="11"/>
  <c r="B1619" i="11"/>
  <c r="C1618" i="11"/>
  <c r="B1618" i="11"/>
  <c r="C1617" i="11"/>
  <c r="B1617" i="11"/>
  <c r="C1616" i="11"/>
  <c r="B1616" i="11"/>
  <c r="C1615" i="11"/>
  <c r="B1615" i="11"/>
  <c r="C1614" i="11"/>
  <c r="B1614" i="11"/>
  <c r="C1613" i="11"/>
  <c r="B1613" i="11"/>
  <c r="C1612" i="11"/>
  <c r="B1612" i="11"/>
  <c r="C1611" i="11"/>
  <c r="B1611" i="11"/>
  <c r="C1610" i="11"/>
  <c r="B1610" i="11"/>
  <c r="C1609" i="11"/>
  <c r="B1609" i="11"/>
  <c r="C1608" i="11"/>
  <c r="B1608" i="11"/>
  <c r="C1607" i="11"/>
  <c r="B1607" i="11"/>
  <c r="C1606" i="11"/>
  <c r="B1606" i="11"/>
  <c r="C1605" i="11"/>
  <c r="B1605" i="11"/>
  <c r="C1604" i="11"/>
  <c r="B1604" i="11"/>
  <c r="C1603" i="11"/>
  <c r="B1603" i="11"/>
  <c r="C1602" i="11"/>
  <c r="B1602" i="11"/>
  <c r="C1601" i="11"/>
  <c r="B1601" i="11"/>
  <c r="C1600" i="11"/>
  <c r="B1600" i="11"/>
  <c r="C1599" i="11"/>
  <c r="B1599" i="11"/>
  <c r="C1598" i="11"/>
  <c r="B1598" i="11"/>
  <c r="C1597" i="11"/>
  <c r="B1597" i="11"/>
  <c r="C1596" i="11"/>
  <c r="B1596" i="11"/>
  <c r="C1595" i="11"/>
  <c r="B1595" i="11"/>
  <c r="C1594" i="11"/>
  <c r="B1594" i="11"/>
  <c r="C1593" i="11"/>
  <c r="B1593" i="11"/>
  <c r="C1592" i="11"/>
  <c r="B1592" i="11"/>
  <c r="C1591" i="11"/>
  <c r="B1591" i="11"/>
  <c r="C1590" i="11"/>
  <c r="B1590" i="11"/>
  <c r="C1589" i="11"/>
  <c r="B1589" i="11"/>
  <c r="C1588" i="11"/>
  <c r="B1588" i="11"/>
  <c r="C1587" i="11"/>
  <c r="B1587" i="11"/>
  <c r="C1586" i="11"/>
  <c r="B1586" i="11"/>
  <c r="C1585" i="11"/>
  <c r="B1585" i="11"/>
  <c r="C1584" i="11"/>
  <c r="B1584" i="11"/>
  <c r="C1583" i="11"/>
  <c r="B1583" i="11"/>
  <c r="C1582" i="11"/>
  <c r="B1582" i="11"/>
  <c r="C1581" i="11"/>
  <c r="B1581" i="11"/>
  <c r="C1580" i="11"/>
  <c r="B1580" i="11"/>
  <c r="C1579" i="11"/>
  <c r="B1579" i="11"/>
  <c r="C1578" i="11"/>
  <c r="B1578" i="11"/>
  <c r="C1577" i="11"/>
  <c r="B1577" i="11"/>
  <c r="C1576" i="11"/>
  <c r="B1576" i="11"/>
  <c r="C1575" i="11"/>
  <c r="B1575" i="11"/>
  <c r="C1574" i="11"/>
  <c r="B1574" i="11"/>
  <c r="C1573" i="11"/>
  <c r="B1573" i="11"/>
  <c r="C1572" i="11"/>
  <c r="B1572" i="11"/>
  <c r="C1571" i="11"/>
  <c r="B1571" i="11"/>
  <c r="C1570" i="11"/>
  <c r="B1570" i="11"/>
  <c r="C1569" i="11"/>
  <c r="B1569" i="11"/>
  <c r="C1568" i="11"/>
  <c r="B1568" i="11"/>
  <c r="C1567" i="11"/>
  <c r="B1567" i="11"/>
  <c r="C1566" i="11"/>
  <c r="B1566" i="11"/>
  <c r="C1565" i="11"/>
  <c r="B1565" i="11"/>
  <c r="C1564" i="11"/>
  <c r="B1564" i="11"/>
  <c r="C1563" i="11"/>
  <c r="B1563" i="11"/>
  <c r="C1562" i="11"/>
  <c r="B1562" i="11"/>
  <c r="C1561" i="11"/>
  <c r="B1561" i="11"/>
  <c r="C1560" i="11"/>
  <c r="B1560" i="11"/>
  <c r="C1559" i="11"/>
  <c r="B1559" i="11"/>
  <c r="C1558" i="11"/>
  <c r="B1558" i="11"/>
  <c r="C1557" i="11"/>
  <c r="B1557" i="11"/>
  <c r="C1556" i="11"/>
  <c r="B1556" i="11"/>
  <c r="C1555" i="11"/>
  <c r="B1555" i="11"/>
  <c r="C1554" i="11"/>
  <c r="B1554" i="11"/>
  <c r="C1553" i="11"/>
  <c r="B1553" i="11"/>
  <c r="C1552" i="11"/>
  <c r="B1552" i="11"/>
  <c r="C1551" i="11"/>
  <c r="B1551" i="11"/>
  <c r="C1550" i="11"/>
  <c r="B1550" i="11"/>
  <c r="C1549" i="11"/>
  <c r="B1549" i="11"/>
  <c r="C1548" i="11"/>
  <c r="B1548" i="11"/>
  <c r="C1547" i="11"/>
  <c r="B1547" i="11"/>
  <c r="C1546" i="11"/>
  <c r="B1546" i="11"/>
  <c r="C1545" i="11"/>
  <c r="B1545" i="11"/>
  <c r="C1544" i="11"/>
  <c r="B1544" i="11"/>
  <c r="C1543" i="11"/>
  <c r="B1543" i="11"/>
  <c r="C1542" i="11"/>
  <c r="B1542" i="11"/>
  <c r="C1541" i="11"/>
  <c r="B1541" i="11"/>
  <c r="C1540" i="11"/>
  <c r="B1540" i="11"/>
  <c r="C1539" i="11"/>
  <c r="B1539" i="11"/>
  <c r="C1538" i="11"/>
  <c r="B1538" i="11"/>
  <c r="C1537" i="11"/>
  <c r="B1537" i="11"/>
  <c r="C1536" i="11"/>
  <c r="B1536" i="11"/>
  <c r="C1535" i="11"/>
  <c r="B1535" i="11"/>
  <c r="C1534" i="11"/>
  <c r="B1534" i="11"/>
  <c r="C1533" i="11"/>
  <c r="B1533" i="11"/>
  <c r="C1532" i="11"/>
  <c r="B1532" i="11"/>
  <c r="C1531" i="11"/>
  <c r="B1531" i="11"/>
  <c r="C1530" i="11"/>
  <c r="B1530" i="11"/>
  <c r="C1529" i="11"/>
  <c r="B1529" i="11"/>
  <c r="C1528" i="11"/>
  <c r="B1528" i="11"/>
  <c r="C1527" i="11"/>
  <c r="B1527" i="11"/>
  <c r="C1526" i="11"/>
  <c r="B1526" i="11"/>
  <c r="C1525" i="11"/>
  <c r="B1525" i="11"/>
  <c r="C1524" i="11"/>
  <c r="B1524" i="11"/>
  <c r="C1523" i="11"/>
  <c r="B1523" i="11"/>
  <c r="C1522" i="11"/>
  <c r="B1522" i="11"/>
  <c r="C1521" i="11"/>
  <c r="B1521" i="11"/>
  <c r="C1520" i="11"/>
  <c r="B1520" i="11"/>
  <c r="C1519" i="11"/>
  <c r="B1519" i="11"/>
  <c r="C1518" i="11"/>
  <c r="B1518" i="11"/>
  <c r="C1517" i="11"/>
  <c r="B1517" i="11"/>
  <c r="C1516" i="11"/>
  <c r="B1516" i="11"/>
  <c r="C1515" i="11"/>
  <c r="B1515" i="11"/>
  <c r="C1514" i="11"/>
  <c r="B1514" i="11"/>
  <c r="C1513" i="11"/>
  <c r="B1513" i="11"/>
  <c r="C1512" i="11"/>
  <c r="B1512" i="11"/>
  <c r="C1511" i="11"/>
  <c r="B1511" i="11"/>
  <c r="C1510" i="11"/>
  <c r="B1510" i="11"/>
  <c r="C1509" i="11"/>
  <c r="B1509" i="11"/>
  <c r="C1508" i="11"/>
  <c r="B1508" i="11"/>
  <c r="C1507" i="11"/>
  <c r="B1507" i="11"/>
  <c r="C1506" i="11"/>
  <c r="B1506" i="11"/>
  <c r="C1505" i="11"/>
  <c r="B1505" i="11"/>
  <c r="C1504" i="11"/>
  <c r="B1504" i="11"/>
  <c r="C1503" i="11"/>
  <c r="B1503" i="11"/>
  <c r="C1502" i="11"/>
  <c r="B1502" i="11"/>
  <c r="C1501" i="11"/>
  <c r="B1501" i="11"/>
  <c r="C1500" i="11"/>
  <c r="B1500" i="11"/>
  <c r="C1499" i="11"/>
  <c r="B1499" i="11"/>
  <c r="C1498" i="11"/>
  <c r="B1498" i="11"/>
  <c r="C1497" i="11"/>
  <c r="B1497" i="11"/>
  <c r="C1496" i="11"/>
  <c r="B1496" i="11"/>
  <c r="C1495" i="11"/>
  <c r="B1495" i="11"/>
  <c r="C1494" i="11"/>
  <c r="B1494" i="11"/>
  <c r="C1493" i="11"/>
  <c r="B1493" i="11"/>
  <c r="C1492" i="11"/>
  <c r="B1492" i="11"/>
  <c r="C1491" i="11"/>
  <c r="B1491" i="11"/>
  <c r="C1490" i="11"/>
  <c r="B1490" i="11"/>
  <c r="C1489" i="11"/>
  <c r="B1489" i="11"/>
  <c r="C1488" i="11"/>
  <c r="B1488" i="11"/>
  <c r="C1487" i="11"/>
  <c r="B1487" i="11"/>
  <c r="C1486" i="11"/>
  <c r="B1486" i="11"/>
  <c r="C1485" i="11"/>
  <c r="B1485" i="11"/>
  <c r="C1484" i="11"/>
  <c r="B1484" i="11"/>
  <c r="C1483" i="11"/>
  <c r="B1483" i="11"/>
  <c r="C1482" i="11"/>
  <c r="B1482" i="11"/>
  <c r="C1481" i="11"/>
  <c r="B1481" i="11"/>
  <c r="C1480" i="11"/>
  <c r="B1480" i="11"/>
  <c r="C1479" i="11"/>
  <c r="B1479" i="11"/>
  <c r="C1478" i="11"/>
  <c r="B1478" i="11"/>
  <c r="C1477" i="11"/>
  <c r="B1477" i="11"/>
  <c r="C1476" i="11"/>
  <c r="B1476" i="11"/>
  <c r="C1475" i="11"/>
  <c r="B1475" i="11"/>
  <c r="C1474" i="11"/>
  <c r="B1474" i="11"/>
  <c r="C1473" i="11"/>
  <c r="B1473" i="11"/>
  <c r="C1472" i="11"/>
  <c r="B1472" i="11"/>
  <c r="C1471" i="11"/>
  <c r="B1471" i="11"/>
  <c r="C1470" i="11"/>
  <c r="B1470" i="11"/>
  <c r="C1469" i="11"/>
  <c r="B1469" i="11"/>
  <c r="C1468" i="11"/>
  <c r="B1468" i="11"/>
  <c r="C1467" i="11"/>
  <c r="B1467" i="11"/>
  <c r="C1466" i="11"/>
  <c r="B1466" i="11"/>
  <c r="C1465" i="11"/>
  <c r="B1465" i="11"/>
  <c r="C1464" i="11"/>
  <c r="B1464" i="11"/>
  <c r="C1463" i="11"/>
  <c r="B1463" i="11"/>
  <c r="C1462" i="11"/>
  <c r="B1462" i="11"/>
  <c r="C1461" i="11"/>
  <c r="B1461" i="11"/>
  <c r="C1460" i="11"/>
  <c r="B1460" i="11"/>
  <c r="C1459" i="11"/>
  <c r="B1459" i="11"/>
  <c r="C1458" i="11"/>
  <c r="B1458" i="11"/>
  <c r="C1457" i="11"/>
  <c r="B1457" i="11"/>
  <c r="C1456" i="11"/>
  <c r="B1456" i="11"/>
  <c r="C1455" i="11"/>
  <c r="B1455" i="11"/>
  <c r="C1454" i="11"/>
  <c r="B1454" i="11"/>
  <c r="C1453" i="11"/>
  <c r="B1453" i="11"/>
  <c r="C1452" i="11"/>
  <c r="B1452" i="11"/>
  <c r="C1451" i="11"/>
  <c r="B1451" i="11"/>
  <c r="C1450" i="11"/>
  <c r="B1450" i="11"/>
  <c r="C1449" i="11"/>
  <c r="B1449" i="11"/>
  <c r="C1448" i="11"/>
  <c r="B1448" i="11"/>
  <c r="C1447" i="11"/>
  <c r="B1447" i="11"/>
  <c r="C1446" i="11"/>
  <c r="B1446" i="11"/>
  <c r="C1445" i="11"/>
  <c r="B1445" i="11"/>
  <c r="C1444" i="11"/>
  <c r="B1444" i="11"/>
  <c r="C1443" i="11"/>
  <c r="B1443" i="11"/>
  <c r="C1442" i="11"/>
  <c r="B1442" i="11"/>
  <c r="C1441" i="11"/>
  <c r="B1441" i="11"/>
  <c r="C1440" i="11"/>
  <c r="B1440" i="11"/>
  <c r="C1439" i="11"/>
  <c r="B1439" i="11"/>
  <c r="C1438" i="11"/>
  <c r="B1438" i="11"/>
  <c r="C1437" i="11"/>
  <c r="B1437" i="11"/>
  <c r="C1436" i="11"/>
  <c r="B1436" i="11"/>
  <c r="C1435" i="11"/>
  <c r="B1435" i="11"/>
  <c r="C1434" i="11"/>
  <c r="B1434" i="11"/>
  <c r="C1433" i="11"/>
  <c r="B1433" i="11"/>
  <c r="C1432" i="11"/>
  <c r="B1432" i="11"/>
  <c r="C1431" i="11"/>
  <c r="B1431" i="11"/>
  <c r="C1430" i="11"/>
  <c r="B1430" i="11"/>
  <c r="C1429" i="11"/>
  <c r="B1429" i="11"/>
  <c r="C1428" i="11"/>
  <c r="B1428" i="11"/>
  <c r="C1427" i="11"/>
  <c r="B1427" i="11"/>
  <c r="C1426" i="11"/>
  <c r="B1426" i="11"/>
  <c r="C1425" i="11"/>
  <c r="B1425" i="11"/>
  <c r="C1424" i="11"/>
  <c r="B1424" i="11"/>
  <c r="C1423" i="11"/>
  <c r="B1423" i="11"/>
  <c r="C1422" i="11"/>
  <c r="B1422" i="11"/>
  <c r="C1421" i="11"/>
  <c r="B1421" i="11"/>
  <c r="C1420" i="11"/>
  <c r="B1420" i="11"/>
  <c r="C1419" i="11"/>
  <c r="B1419" i="11"/>
  <c r="C1418" i="11"/>
  <c r="B1418" i="11"/>
  <c r="C1417" i="11"/>
  <c r="B1417" i="11"/>
  <c r="C1416" i="11"/>
  <c r="B1416" i="11"/>
  <c r="C1415" i="11"/>
  <c r="B1415" i="11"/>
  <c r="C1414" i="11"/>
  <c r="B1414" i="11"/>
  <c r="C1413" i="11"/>
  <c r="B1413" i="11"/>
  <c r="C1412" i="11"/>
  <c r="B1412" i="11"/>
  <c r="C1411" i="11"/>
  <c r="B1411" i="11"/>
  <c r="C1410" i="11"/>
  <c r="B1410" i="11"/>
  <c r="C1409" i="11"/>
  <c r="B1409" i="11"/>
  <c r="C1408" i="11"/>
  <c r="B1408" i="11"/>
  <c r="C1407" i="11"/>
  <c r="B1407" i="11"/>
  <c r="C1406" i="11"/>
  <c r="B1406" i="11"/>
  <c r="C1405" i="11"/>
  <c r="B1405" i="11"/>
  <c r="C1404" i="11"/>
  <c r="B1404" i="11"/>
  <c r="C1403" i="11"/>
  <c r="B1403" i="11"/>
  <c r="C1402" i="11"/>
  <c r="B1402" i="11"/>
  <c r="C1401" i="11"/>
  <c r="B1401" i="11"/>
  <c r="C1400" i="11"/>
  <c r="B1400" i="11"/>
  <c r="C1399" i="11"/>
  <c r="B1399" i="11"/>
  <c r="C1398" i="11"/>
  <c r="B1398" i="11"/>
  <c r="C1397" i="11"/>
  <c r="B1397" i="11"/>
  <c r="C1396" i="11"/>
  <c r="B1396" i="11"/>
  <c r="C1395" i="11"/>
  <c r="B1395" i="11"/>
  <c r="C1394" i="11"/>
  <c r="B1394" i="11"/>
  <c r="C1393" i="11"/>
  <c r="B1393" i="11"/>
  <c r="C1392" i="11"/>
  <c r="B1392" i="11"/>
  <c r="C1391" i="11"/>
  <c r="B1391" i="11"/>
  <c r="C1390" i="11"/>
  <c r="B1390" i="11"/>
  <c r="C1389" i="11"/>
  <c r="B1389" i="11"/>
  <c r="C1388" i="11"/>
  <c r="B1388" i="11"/>
  <c r="C1387" i="11"/>
  <c r="B1387" i="11"/>
  <c r="C1386" i="11"/>
  <c r="B1386" i="11"/>
  <c r="C1385" i="11"/>
  <c r="B1385" i="11"/>
  <c r="C1384" i="11"/>
  <c r="B1384" i="11"/>
  <c r="C1383" i="11"/>
  <c r="B1383" i="11"/>
  <c r="C1382" i="11"/>
  <c r="B1382" i="11"/>
  <c r="C1381" i="11"/>
  <c r="B1381" i="11"/>
  <c r="C1380" i="11"/>
  <c r="B1380" i="11"/>
  <c r="C1379" i="11"/>
  <c r="B1379" i="11"/>
  <c r="C1378" i="11"/>
  <c r="B1378" i="11"/>
  <c r="C1377" i="11"/>
  <c r="B1377" i="11"/>
  <c r="C1376" i="11"/>
  <c r="B1376" i="11"/>
  <c r="C1375" i="11"/>
  <c r="B1375" i="11"/>
  <c r="C1374" i="11"/>
  <c r="B1374" i="11"/>
  <c r="C1373" i="11"/>
  <c r="B1373" i="11"/>
  <c r="C1372" i="11"/>
  <c r="B1372" i="11"/>
  <c r="C1371" i="11"/>
  <c r="B1371" i="11"/>
  <c r="C1370" i="11"/>
  <c r="B1370" i="11"/>
  <c r="C1369" i="11"/>
  <c r="B1369" i="11"/>
  <c r="C1368" i="11"/>
  <c r="B1368" i="11"/>
  <c r="C1367" i="11"/>
  <c r="B1367" i="11"/>
  <c r="C1366" i="11"/>
  <c r="B1366" i="11"/>
  <c r="C1365" i="11"/>
  <c r="B1365" i="11"/>
  <c r="C1364" i="11"/>
  <c r="B1364" i="11"/>
  <c r="C1363" i="11"/>
  <c r="B1363" i="11"/>
  <c r="C1362" i="11"/>
  <c r="B1362" i="11"/>
  <c r="C1361" i="11"/>
  <c r="B1361" i="11"/>
  <c r="C1360" i="11"/>
  <c r="B1360" i="11"/>
  <c r="C1359" i="11"/>
  <c r="B1359" i="11"/>
  <c r="C1358" i="11"/>
  <c r="B1358" i="11"/>
  <c r="C1357" i="11"/>
  <c r="B1357" i="11"/>
  <c r="C1356" i="11"/>
  <c r="B1356" i="11"/>
  <c r="C1355" i="11"/>
  <c r="B1355" i="11"/>
  <c r="C1354" i="11"/>
  <c r="B1354" i="11"/>
  <c r="C1353" i="11"/>
  <c r="B1353" i="11"/>
  <c r="C1352" i="11"/>
  <c r="B1352" i="11"/>
  <c r="C1351" i="11"/>
  <c r="B1351" i="11"/>
  <c r="C1350" i="11"/>
  <c r="B1350" i="11"/>
  <c r="C1349" i="11"/>
  <c r="B1349" i="11"/>
  <c r="C1348" i="11"/>
  <c r="B1348" i="11"/>
  <c r="C1347" i="11"/>
  <c r="B1347" i="11"/>
  <c r="C1346" i="11"/>
  <c r="B1346" i="11"/>
  <c r="C1345" i="11"/>
  <c r="B1345" i="11"/>
  <c r="C1344" i="11"/>
  <c r="B1344" i="11"/>
  <c r="C1343" i="11"/>
  <c r="B1343" i="11"/>
  <c r="C1342" i="11"/>
  <c r="B1342" i="11"/>
  <c r="C1341" i="11"/>
  <c r="B1341" i="11"/>
  <c r="C1340" i="11"/>
  <c r="B1340" i="11"/>
  <c r="C1339" i="11"/>
  <c r="B1339" i="11"/>
  <c r="C1338" i="11"/>
  <c r="B1338" i="11"/>
  <c r="C1337" i="11"/>
  <c r="B1337" i="11"/>
  <c r="C1336" i="11"/>
  <c r="B1336" i="11"/>
  <c r="C1335" i="11"/>
  <c r="B1335" i="11"/>
  <c r="C1334" i="11"/>
  <c r="B1334" i="11"/>
  <c r="C1333" i="11"/>
  <c r="B1333" i="11"/>
  <c r="C1332" i="11"/>
  <c r="B1332" i="11"/>
  <c r="C1331" i="11"/>
  <c r="B1331" i="11"/>
  <c r="C1330" i="11"/>
  <c r="B1330" i="11"/>
  <c r="C1329" i="11"/>
  <c r="B1329" i="11"/>
  <c r="C1328" i="11"/>
  <c r="B1328" i="11"/>
  <c r="C1327" i="11"/>
  <c r="B1327" i="11"/>
  <c r="C1326" i="11"/>
  <c r="B1326" i="11"/>
  <c r="C1325" i="11"/>
  <c r="B1325" i="11"/>
  <c r="C1324" i="11"/>
  <c r="B1324" i="11"/>
  <c r="C1323" i="11"/>
  <c r="B1323" i="11"/>
  <c r="C1322" i="11"/>
  <c r="B1322" i="11"/>
  <c r="C1321" i="11"/>
  <c r="B1321" i="11"/>
  <c r="C1320" i="11"/>
  <c r="B1320" i="11"/>
  <c r="C1319" i="11"/>
  <c r="B1319" i="11"/>
  <c r="C1318" i="11"/>
  <c r="B1318" i="11"/>
  <c r="C1317" i="11"/>
  <c r="B1317" i="11"/>
  <c r="C1316" i="11"/>
  <c r="B1316" i="11"/>
  <c r="C1315" i="11"/>
  <c r="B1315" i="11"/>
  <c r="C1314" i="11"/>
  <c r="B1314" i="11"/>
  <c r="C1313" i="11"/>
  <c r="B1313" i="11"/>
  <c r="C1312" i="11"/>
  <c r="B1312" i="11"/>
  <c r="C1311" i="11"/>
  <c r="B1311" i="11"/>
  <c r="C1310" i="11"/>
  <c r="B1310" i="11"/>
  <c r="C1309" i="11"/>
  <c r="B1309" i="11"/>
  <c r="C1308" i="11"/>
  <c r="B1308" i="11"/>
  <c r="C1307" i="11"/>
  <c r="B1307" i="11"/>
  <c r="C1306" i="11"/>
  <c r="B1306" i="11"/>
  <c r="C1305" i="11"/>
  <c r="B1305" i="11"/>
  <c r="C1304" i="11"/>
  <c r="B1304" i="11"/>
  <c r="C1303" i="11"/>
  <c r="B1303" i="11"/>
  <c r="C1302" i="11"/>
  <c r="B1302" i="11"/>
  <c r="C1301" i="11"/>
  <c r="B1301" i="11"/>
  <c r="C1300" i="11"/>
  <c r="B1300" i="11"/>
  <c r="C1299" i="11"/>
  <c r="B1299" i="11"/>
  <c r="C1298" i="11"/>
  <c r="B1298" i="11"/>
  <c r="C1297" i="11"/>
  <c r="B1297" i="11"/>
  <c r="C1296" i="11"/>
  <c r="B1296" i="11"/>
  <c r="C1295" i="11"/>
  <c r="B1295" i="11"/>
  <c r="C1294" i="11"/>
  <c r="B1294" i="11"/>
  <c r="C1293" i="11"/>
  <c r="B1293" i="11"/>
  <c r="C1292" i="11"/>
  <c r="B1292" i="11"/>
  <c r="C1291" i="11"/>
  <c r="B1291" i="11"/>
  <c r="C1290" i="11"/>
  <c r="B1290" i="11"/>
  <c r="C1289" i="11"/>
  <c r="B1289" i="11"/>
  <c r="C1288" i="11"/>
  <c r="B1288" i="11"/>
  <c r="C1287" i="11"/>
  <c r="B1287" i="11"/>
  <c r="C1286" i="11"/>
  <c r="B1286" i="11"/>
  <c r="C1285" i="11"/>
  <c r="B1285" i="11"/>
  <c r="C1284" i="11"/>
  <c r="B1284" i="11"/>
  <c r="C1283" i="11"/>
  <c r="B1283" i="11"/>
  <c r="C1282" i="11"/>
  <c r="B1282" i="11"/>
  <c r="C1281" i="11"/>
  <c r="B1281" i="11"/>
  <c r="C1280" i="11"/>
  <c r="B1280" i="11"/>
  <c r="C1279" i="11"/>
  <c r="B1279" i="11"/>
  <c r="C1278" i="11"/>
  <c r="B1278" i="11"/>
  <c r="C1277" i="11"/>
  <c r="B1277" i="11"/>
  <c r="C1276" i="11"/>
  <c r="B1276" i="11"/>
  <c r="C1275" i="11"/>
  <c r="B1275" i="11"/>
  <c r="C1274" i="11"/>
  <c r="B1274" i="11"/>
  <c r="C1273" i="11"/>
  <c r="B1273" i="11"/>
  <c r="C1272" i="11"/>
  <c r="B1272" i="11"/>
  <c r="C1271" i="11"/>
  <c r="B1271" i="11"/>
  <c r="C1270" i="11"/>
  <c r="B1270" i="11"/>
  <c r="C1269" i="11"/>
  <c r="B1269" i="11"/>
  <c r="C1268" i="11"/>
  <c r="B1268" i="11"/>
  <c r="C1267" i="11"/>
  <c r="B1267" i="11"/>
  <c r="C1266" i="11"/>
  <c r="B1266" i="11"/>
  <c r="C1265" i="11"/>
  <c r="B1265" i="11"/>
  <c r="C1264" i="11"/>
  <c r="B1264" i="11"/>
  <c r="C1263" i="11"/>
  <c r="B1263" i="11"/>
  <c r="C1262" i="11"/>
  <c r="B1262" i="11"/>
  <c r="C1261" i="11"/>
  <c r="B1261" i="11"/>
  <c r="C1260" i="11"/>
  <c r="B1260" i="11"/>
  <c r="C1259" i="11"/>
  <c r="B1259" i="11"/>
  <c r="C1258" i="11"/>
  <c r="B1258" i="11"/>
  <c r="C1257" i="11"/>
  <c r="B1257" i="11"/>
  <c r="C1256" i="11"/>
  <c r="B1256" i="11"/>
  <c r="C1255" i="11"/>
  <c r="B1255" i="11"/>
  <c r="C1254" i="11"/>
  <c r="B1254" i="11"/>
  <c r="C1253" i="11"/>
  <c r="B1253" i="11"/>
  <c r="C1252" i="11"/>
  <c r="B1252" i="11"/>
  <c r="C1251" i="11"/>
  <c r="B1251" i="11"/>
  <c r="C1250" i="11"/>
  <c r="B1250" i="11"/>
  <c r="C1249" i="11"/>
  <c r="B1249" i="11"/>
  <c r="C1248" i="11"/>
  <c r="B1248" i="11"/>
  <c r="C1247" i="11"/>
  <c r="B1247" i="11"/>
  <c r="C1246" i="11"/>
  <c r="B1246" i="11"/>
  <c r="C1245" i="11"/>
  <c r="B1245" i="11"/>
  <c r="C1244" i="11"/>
  <c r="B1244" i="11"/>
  <c r="C1243" i="11"/>
  <c r="B1243" i="11"/>
  <c r="C1242" i="11"/>
  <c r="B1242" i="11"/>
  <c r="C1241" i="11"/>
  <c r="B1241" i="11"/>
  <c r="C1240" i="11"/>
  <c r="B1240" i="11"/>
  <c r="C1239" i="11"/>
  <c r="B1239" i="11"/>
  <c r="C1238" i="11"/>
  <c r="B1238" i="11"/>
  <c r="C1237" i="11"/>
  <c r="B1237" i="11"/>
  <c r="C1236" i="11"/>
  <c r="B1236" i="11"/>
  <c r="C1235" i="11"/>
  <c r="B1235" i="11"/>
  <c r="C1234" i="11"/>
  <c r="B1234" i="11"/>
  <c r="C1233" i="11"/>
  <c r="B1233" i="11"/>
  <c r="C1232" i="11"/>
  <c r="B1232" i="11"/>
  <c r="C1231" i="11"/>
  <c r="B1231" i="11"/>
  <c r="C1230" i="11"/>
  <c r="B1230" i="11"/>
  <c r="C1229" i="11"/>
  <c r="B1229" i="11"/>
  <c r="C1228" i="11"/>
  <c r="B1228" i="11"/>
  <c r="C1227" i="11"/>
  <c r="B1227" i="11"/>
  <c r="C1226" i="11"/>
  <c r="B1226" i="11"/>
  <c r="C1225" i="11"/>
  <c r="B1225" i="11"/>
  <c r="C1224" i="11"/>
  <c r="B1224" i="11"/>
  <c r="C1223" i="11"/>
  <c r="B1223" i="11"/>
  <c r="C1222" i="11"/>
  <c r="B1222" i="11"/>
  <c r="C1221" i="11"/>
  <c r="B1221" i="11"/>
  <c r="C1220" i="11"/>
  <c r="B1220" i="11"/>
  <c r="C1219" i="11"/>
  <c r="B1219" i="11"/>
  <c r="C1218" i="11"/>
  <c r="B1218" i="11"/>
  <c r="C1217" i="11"/>
  <c r="B1217" i="11"/>
  <c r="C1216" i="11"/>
  <c r="B1216" i="11"/>
  <c r="C1215" i="11"/>
  <c r="B1215" i="11"/>
  <c r="C1214" i="11"/>
  <c r="B1214" i="11"/>
  <c r="C1213" i="11"/>
  <c r="B1213" i="11"/>
  <c r="C1212" i="11"/>
  <c r="B1212" i="11"/>
  <c r="C1211" i="11"/>
  <c r="B1211" i="11"/>
  <c r="C1210" i="11"/>
  <c r="B1210" i="11"/>
  <c r="C1209" i="11"/>
  <c r="B1209" i="11"/>
  <c r="C1208" i="11"/>
  <c r="B1208" i="11"/>
  <c r="C1207" i="11"/>
  <c r="B1207" i="11"/>
  <c r="C1206" i="11"/>
  <c r="B1206" i="11"/>
  <c r="C1205" i="11"/>
  <c r="B1205" i="11"/>
  <c r="C1204" i="11"/>
  <c r="B1204" i="11"/>
  <c r="C1203" i="11"/>
  <c r="B1203" i="11"/>
  <c r="C1202" i="11"/>
  <c r="B1202" i="11"/>
  <c r="C1201" i="11"/>
  <c r="B1201" i="11"/>
  <c r="C1200" i="11"/>
  <c r="B1200" i="11"/>
  <c r="C1199" i="11"/>
  <c r="B1199" i="11"/>
  <c r="C1198" i="11"/>
  <c r="B1198" i="11"/>
  <c r="C1197" i="11"/>
  <c r="B1197" i="11"/>
  <c r="C1196" i="11"/>
  <c r="B1196" i="11"/>
  <c r="C1195" i="11"/>
  <c r="B1195" i="11"/>
  <c r="C1194" i="11"/>
  <c r="B1194" i="11"/>
  <c r="C1193" i="11"/>
  <c r="B1193" i="11"/>
  <c r="C1192" i="11"/>
  <c r="B1192" i="11"/>
  <c r="C1191" i="11"/>
  <c r="B1191" i="11"/>
  <c r="C1190" i="11"/>
  <c r="B1190" i="11"/>
  <c r="C1189" i="11"/>
  <c r="B1189" i="11"/>
  <c r="C1188" i="11"/>
  <c r="B1188" i="11"/>
  <c r="C1187" i="11"/>
  <c r="B1187" i="11"/>
  <c r="C1186" i="11"/>
  <c r="B1186" i="11"/>
  <c r="C1185" i="11"/>
  <c r="B1185" i="11"/>
  <c r="C1184" i="11"/>
  <c r="B1184" i="11"/>
  <c r="C1183" i="11"/>
  <c r="B1183" i="11"/>
  <c r="C1182" i="11"/>
  <c r="B1182" i="11"/>
  <c r="C1181" i="11"/>
  <c r="B1181" i="11"/>
  <c r="C1180" i="11"/>
  <c r="B1180" i="11"/>
  <c r="C1179" i="11"/>
  <c r="B1179" i="11"/>
  <c r="C1178" i="11"/>
  <c r="B1178" i="11"/>
  <c r="C1177" i="11"/>
  <c r="B1177" i="11"/>
  <c r="C1176" i="11"/>
  <c r="B1176" i="11"/>
  <c r="C1175" i="11"/>
  <c r="B1175" i="11"/>
  <c r="C1174" i="11"/>
  <c r="B1174" i="11"/>
  <c r="C1173" i="11"/>
  <c r="B1173" i="11"/>
  <c r="C1172" i="11"/>
  <c r="B1172" i="11"/>
  <c r="C1171" i="11"/>
  <c r="B1171" i="11"/>
  <c r="C1170" i="11"/>
  <c r="B1170" i="11"/>
  <c r="C1169" i="11"/>
  <c r="B1169" i="11"/>
  <c r="C1168" i="11"/>
  <c r="B1168" i="11"/>
  <c r="C1167" i="11"/>
  <c r="B1167" i="11"/>
  <c r="C1166" i="11"/>
  <c r="B1166" i="11"/>
  <c r="C1165" i="11"/>
  <c r="B1165" i="11"/>
  <c r="C1164" i="11"/>
  <c r="B1164" i="11"/>
  <c r="C1163" i="11"/>
  <c r="B1163" i="11"/>
  <c r="C1162" i="11"/>
  <c r="B1162" i="11"/>
  <c r="C1161" i="11"/>
  <c r="B1161" i="11"/>
  <c r="C1160" i="11"/>
  <c r="B1160" i="11"/>
  <c r="C1159" i="11"/>
  <c r="B1159" i="11"/>
  <c r="C1158" i="11"/>
  <c r="B1158" i="11"/>
  <c r="C1157" i="11"/>
  <c r="B1157" i="11"/>
  <c r="C1156" i="11"/>
  <c r="B1156" i="11"/>
  <c r="C1155" i="11"/>
  <c r="B1155" i="11"/>
  <c r="C1154" i="11"/>
  <c r="B1154" i="11"/>
  <c r="C1153" i="11"/>
  <c r="B1153" i="11"/>
  <c r="C1152" i="11"/>
  <c r="B1152" i="11"/>
  <c r="C1151" i="11"/>
  <c r="B1151" i="11"/>
  <c r="C1150" i="11"/>
  <c r="B1150" i="11"/>
  <c r="C1149" i="11"/>
  <c r="B1149" i="11"/>
  <c r="C1148" i="11"/>
  <c r="B1148" i="11"/>
  <c r="C1147" i="11"/>
  <c r="B1147" i="11"/>
  <c r="C1146" i="11"/>
  <c r="B1146" i="11"/>
  <c r="C1145" i="11"/>
  <c r="B1145" i="11"/>
  <c r="C1144" i="11"/>
  <c r="B1144" i="11"/>
  <c r="C1143" i="11"/>
  <c r="B1143" i="11"/>
  <c r="C1142" i="11"/>
  <c r="B1142" i="11"/>
  <c r="C1141" i="11"/>
  <c r="B1141" i="11"/>
  <c r="C1140" i="11"/>
  <c r="B1140" i="11"/>
  <c r="C1139" i="11"/>
  <c r="B1139" i="11"/>
  <c r="C1138" i="11"/>
  <c r="B1138" i="11"/>
  <c r="C1137" i="11"/>
  <c r="B1137" i="11"/>
  <c r="C1136" i="11"/>
  <c r="B1136" i="11"/>
  <c r="C1135" i="11"/>
  <c r="B1135" i="11"/>
  <c r="C1134" i="11"/>
  <c r="B1134" i="11"/>
  <c r="C1133" i="11"/>
  <c r="B1133" i="11"/>
  <c r="C1132" i="11"/>
  <c r="B1132" i="11"/>
  <c r="C1131" i="11"/>
  <c r="B1131" i="11"/>
  <c r="C1130" i="11"/>
  <c r="B1130" i="11"/>
  <c r="C1129" i="11"/>
  <c r="B1129" i="11"/>
  <c r="C1128" i="11"/>
  <c r="B1128" i="11"/>
  <c r="C1127" i="11"/>
  <c r="B1127" i="11"/>
  <c r="C1126" i="11"/>
  <c r="B1126" i="11"/>
  <c r="C1125" i="11"/>
  <c r="B1125" i="11"/>
  <c r="C1124" i="11"/>
  <c r="B1124" i="11"/>
  <c r="C1123" i="11"/>
  <c r="B1123" i="11"/>
  <c r="C1122" i="11"/>
  <c r="B1122" i="11"/>
  <c r="C1121" i="11"/>
  <c r="B1121" i="11"/>
  <c r="C1120" i="11"/>
  <c r="B1120" i="11"/>
  <c r="C1119" i="11"/>
  <c r="B1119" i="11"/>
  <c r="C1118" i="11"/>
  <c r="B1118" i="11"/>
  <c r="C1117" i="11"/>
  <c r="B1117" i="11"/>
  <c r="C1116" i="11"/>
  <c r="B1116" i="11"/>
  <c r="C1115" i="11"/>
  <c r="B1115" i="11"/>
  <c r="C1114" i="11"/>
  <c r="B1114" i="11"/>
  <c r="C1113" i="11"/>
  <c r="B1113" i="11"/>
  <c r="C1112" i="11"/>
  <c r="B1112" i="11"/>
  <c r="C1111" i="11"/>
  <c r="B1111" i="11"/>
  <c r="C1110" i="11"/>
  <c r="B1110" i="11"/>
  <c r="C1109" i="11"/>
  <c r="B1109" i="11"/>
  <c r="C1108" i="11"/>
  <c r="B1108" i="11"/>
  <c r="C1107" i="11"/>
  <c r="B1107" i="11"/>
  <c r="C1106" i="11"/>
  <c r="B1106" i="11"/>
  <c r="C1105" i="11"/>
  <c r="B1105" i="11"/>
  <c r="C1104" i="11"/>
  <c r="B1104" i="11"/>
  <c r="C1103" i="11"/>
  <c r="B1103" i="11"/>
  <c r="C1102" i="11"/>
  <c r="B1102" i="11"/>
  <c r="C1101" i="11"/>
  <c r="B1101" i="11"/>
  <c r="C1100" i="11"/>
  <c r="B1100" i="11"/>
  <c r="C1099" i="11"/>
  <c r="B1099" i="11"/>
  <c r="C1098" i="11"/>
  <c r="B1098" i="11"/>
  <c r="C1097" i="11"/>
  <c r="B1097" i="11"/>
  <c r="C1096" i="11"/>
  <c r="B1096" i="11"/>
  <c r="C1095" i="11"/>
  <c r="B1095" i="11"/>
  <c r="C1094" i="11"/>
  <c r="B1094" i="11"/>
  <c r="C1093" i="11"/>
  <c r="B1093" i="11"/>
  <c r="C1092" i="11"/>
  <c r="B1092" i="11"/>
  <c r="C1091" i="11"/>
  <c r="B1091" i="11"/>
  <c r="C1090" i="11"/>
  <c r="B1090" i="11"/>
  <c r="C1089" i="11"/>
  <c r="B1089" i="11"/>
  <c r="C1088" i="11"/>
  <c r="B1088" i="11"/>
  <c r="C1087" i="11"/>
  <c r="B1087" i="11"/>
  <c r="C1086" i="11"/>
  <c r="B1086" i="11"/>
  <c r="C1085" i="11"/>
  <c r="B1085" i="11"/>
  <c r="C1084" i="11"/>
  <c r="B1084" i="11"/>
  <c r="C1083" i="11"/>
  <c r="B1083" i="11"/>
  <c r="C1082" i="11"/>
  <c r="B1082" i="11"/>
  <c r="C1081" i="11"/>
  <c r="B1081" i="11"/>
  <c r="C1080" i="11"/>
  <c r="B1080" i="11"/>
  <c r="C1079" i="11"/>
  <c r="B1079" i="11"/>
  <c r="C1078" i="11"/>
  <c r="B1078" i="11"/>
  <c r="C1077" i="11"/>
  <c r="B1077" i="11"/>
  <c r="C1076" i="11"/>
  <c r="B1076" i="11"/>
  <c r="C1075" i="11"/>
  <c r="B1075" i="11"/>
  <c r="C1074" i="11"/>
  <c r="B1074" i="11"/>
  <c r="C1073" i="11"/>
  <c r="B1073" i="11"/>
  <c r="C1072" i="11"/>
  <c r="B1072" i="11"/>
  <c r="C1071" i="11"/>
  <c r="B1071" i="11"/>
  <c r="C1070" i="11"/>
  <c r="B1070" i="11"/>
  <c r="C1069" i="11"/>
  <c r="B1069" i="11"/>
  <c r="C1068" i="11"/>
  <c r="B1068" i="11"/>
  <c r="C1067" i="11"/>
  <c r="B1067" i="11"/>
  <c r="C1066" i="11"/>
  <c r="B1066" i="11"/>
  <c r="C1065" i="11"/>
  <c r="B1065" i="11"/>
  <c r="C1064" i="11"/>
  <c r="B1064" i="11"/>
  <c r="C1063" i="11"/>
  <c r="B1063" i="11"/>
  <c r="C1062" i="11"/>
  <c r="B1062" i="11"/>
  <c r="C1061" i="11"/>
  <c r="B1061" i="11"/>
  <c r="C1060" i="11"/>
  <c r="B1060" i="11"/>
  <c r="C1059" i="11"/>
  <c r="B1059" i="11"/>
  <c r="C1058" i="11"/>
  <c r="B1058" i="11"/>
  <c r="C1057" i="11"/>
  <c r="B1057" i="11"/>
  <c r="C1056" i="11"/>
  <c r="B1056" i="11"/>
  <c r="C1055" i="11"/>
  <c r="B1055" i="11"/>
  <c r="C1054" i="11"/>
  <c r="B1054" i="11"/>
  <c r="C1053" i="11"/>
  <c r="B1053" i="11"/>
  <c r="C1052" i="11"/>
  <c r="B1052" i="11"/>
  <c r="C1051" i="11"/>
  <c r="B1051" i="11"/>
  <c r="C1050" i="11"/>
  <c r="B1050" i="11"/>
  <c r="C1049" i="11"/>
  <c r="B1049" i="11"/>
  <c r="C1048" i="11"/>
  <c r="B1048" i="11"/>
  <c r="C1047" i="11"/>
  <c r="B1047" i="11"/>
  <c r="C1046" i="11"/>
  <c r="B1046" i="11"/>
  <c r="C1045" i="11"/>
  <c r="B1045" i="11"/>
  <c r="C1044" i="11"/>
  <c r="B1044" i="11"/>
  <c r="C1043" i="11"/>
  <c r="B1043" i="11"/>
  <c r="C1042" i="11"/>
  <c r="B1042" i="11"/>
  <c r="C1041" i="11"/>
  <c r="B1041" i="11"/>
  <c r="C1040" i="11"/>
  <c r="B1040" i="11"/>
  <c r="C1039" i="11"/>
  <c r="B1039" i="11"/>
  <c r="C1038" i="11"/>
  <c r="B1038" i="11"/>
  <c r="C1037" i="11"/>
  <c r="B1037" i="11"/>
  <c r="C1036" i="11"/>
  <c r="B1036" i="11"/>
  <c r="C1035" i="11"/>
  <c r="B1035" i="11"/>
  <c r="C1034" i="11"/>
  <c r="B1034" i="11"/>
  <c r="C1033" i="11"/>
  <c r="B1033" i="11"/>
  <c r="C1032" i="11"/>
  <c r="B1032" i="11"/>
  <c r="C1031" i="11"/>
  <c r="B1031" i="11"/>
  <c r="C1030" i="11"/>
  <c r="B1030" i="11"/>
  <c r="C1029" i="11"/>
  <c r="B1029" i="11"/>
  <c r="C1028" i="11"/>
  <c r="B1028" i="11"/>
  <c r="C1027" i="11"/>
  <c r="B1027" i="11"/>
  <c r="C1026" i="11"/>
  <c r="B1026" i="11"/>
  <c r="C1025" i="11"/>
  <c r="B1025" i="11"/>
  <c r="C1024" i="11"/>
  <c r="B1024" i="11"/>
  <c r="C1023" i="11"/>
  <c r="B1023" i="11"/>
  <c r="C1022" i="11"/>
  <c r="B1022" i="11"/>
  <c r="C1021" i="11"/>
  <c r="B1021" i="11"/>
  <c r="C1020" i="11"/>
  <c r="B1020" i="11"/>
  <c r="C1019" i="11"/>
  <c r="B1019" i="11"/>
  <c r="C1018" i="11"/>
  <c r="B1018" i="11"/>
  <c r="C1017" i="11"/>
  <c r="B1017" i="11"/>
  <c r="C1016" i="11"/>
  <c r="B1016" i="11"/>
  <c r="C1015" i="11"/>
  <c r="B1015" i="11"/>
  <c r="C1014" i="11"/>
  <c r="B1014" i="11"/>
  <c r="C1013" i="11"/>
  <c r="B1013" i="11"/>
  <c r="C1012" i="11"/>
  <c r="B1012" i="11"/>
  <c r="C1011" i="11"/>
  <c r="B1011" i="11"/>
  <c r="C1010" i="11"/>
  <c r="B1010" i="11"/>
  <c r="C1009" i="11"/>
  <c r="B1009" i="11"/>
  <c r="C1008" i="11"/>
  <c r="B1008" i="11"/>
  <c r="C1007" i="11"/>
  <c r="B1007" i="11"/>
  <c r="C1006" i="11"/>
  <c r="B1006" i="11"/>
  <c r="C1005" i="11"/>
  <c r="B1005" i="11"/>
  <c r="C1004" i="11"/>
  <c r="B1004" i="11"/>
  <c r="C1003" i="11"/>
  <c r="B1003" i="11"/>
  <c r="C1002" i="11"/>
  <c r="B1002" i="11"/>
  <c r="C1001" i="11"/>
  <c r="B1001" i="11"/>
  <c r="C1000" i="11"/>
  <c r="B1000" i="11"/>
  <c r="C999" i="11"/>
  <c r="B999" i="11"/>
  <c r="C998" i="11"/>
  <c r="B998" i="11"/>
  <c r="C997" i="11"/>
  <c r="B997" i="11"/>
  <c r="C996" i="11"/>
  <c r="B996" i="11"/>
  <c r="C995" i="11"/>
  <c r="B995" i="11"/>
  <c r="C994" i="11"/>
  <c r="B994" i="11"/>
  <c r="C993" i="11"/>
  <c r="B993" i="11"/>
  <c r="C992" i="11"/>
  <c r="B992" i="11"/>
  <c r="C991" i="11"/>
  <c r="B991" i="11"/>
  <c r="C990" i="11"/>
  <c r="B990" i="11"/>
  <c r="C989" i="11"/>
  <c r="B989" i="11"/>
  <c r="C988" i="11"/>
  <c r="B988" i="11"/>
  <c r="C987" i="11"/>
  <c r="B987" i="11"/>
  <c r="C986" i="11"/>
  <c r="B986" i="11"/>
  <c r="C985" i="11"/>
  <c r="B985" i="11"/>
  <c r="C984" i="11"/>
  <c r="B984" i="11"/>
  <c r="C983" i="11"/>
  <c r="B983" i="11"/>
  <c r="C982" i="11"/>
  <c r="B982" i="11"/>
  <c r="C981" i="11"/>
  <c r="B981" i="11"/>
  <c r="C980" i="11"/>
  <c r="B980" i="11"/>
  <c r="C979" i="11"/>
  <c r="B979" i="11"/>
  <c r="C978" i="11"/>
  <c r="B978" i="11"/>
  <c r="C977" i="11"/>
  <c r="B977" i="11"/>
  <c r="C976" i="11"/>
  <c r="B976" i="11"/>
  <c r="C975" i="11"/>
  <c r="B975" i="11"/>
  <c r="C974" i="11"/>
  <c r="B974" i="11"/>
  <c r="C973" i="11"/>
  <c r="B973" i="11"/>
  <c r="C972" i="11"/>
  <c r="B972" i="11"/>
  <c r="C971" i="11"/>
  <c r="B971" i="11"/>
  <c r="C970" i="11"/>
  <c r="B970" i="11"/>
  <c r="C969" i="11"/>
  <c r="B969" i="11"/>
  <c r="C968" i="11"/>
  <c r="B968" i="11"/>
  <c r="C967" i="11"/>
  <c r="B967" i="11"/>
  <c r="C966" i="11"/>
  <c r="B966" i="11"/>
  <c r="C965" i="11"/>
  <c r="B965" i="11"/>
  <c r="C964" i="11"/>
  <c r="B964" i="11"/>
  <c r="C963" i="11"/>
  <c r="B963" i="11"/>
  <c r="C962" i="11"/>
  <c r="B962" i="11"/>
  <c r="C961" i="11"/>
  <c r="B961" i="11"/>
  <c r="C960" i="11"/>
  <c r="B960" i="11"/>
  <c r="C959" i="11"/>
  <c r="B959" i="11"/>
  <c r="C958" i="11"/>
  <c r="B958" i="11"/>
  <c r="C957" i="11"/>
  <c r="B957" i="11"/>
  <c r="C956" i="11"/>
  <c r="B956" i="11"/>
  <c r="C955" i="11"/>
  <c r="B955" i="11"/>
  <c r="C954" i="11"/>
  <c r="B954" i="11"/>
  <c r="C953" i="11"/>
  <c r="B953" i="11"/>
  <c r="C952" i="11"/>
  <c r="B952" i="11"/>
  <c r="C951" i="11"/>
  <c r="B951" i="11"/>
  <c r="C950" i="11"/>
  <c r="B950" i="11"/>
  <c r="C949" i="11"/>
  <c r="B949" i="11"/>
  <c r="C948" i="11"/>
  <c r="B948" i="11"/>
  <c r="C947" i="11"/>
  <c r="B947" i="11"/>
  <c r="C946" i="11"/>
  <c r="B946" i="11"/>
  <c r="C945" i="11"/>
  <c r="B945" i="11"/>
  <c r="C944" i="11"/>
  <c r="B944" i="11"/>
  <c r="C943" i="11"/>
  <c r="B943" i="11"/>
  <c r="C942" i="11"/>
  <c r="B942" i="11"/>
  <c r="C941" i="11"/>
  <c r="B941" i="11"/>
  <c r="C940" i="11"/>
  <c r="B940" i="11"/>
  <c r="C939" i="11"/>
  <c r="B939" i="11"/>
  <c r="C938" i="11"/>
  <c r="B938" i="11"/>
  <c r="C937" i="11"/>
  <c r="B937" i="11"/>
  <c r="C936" i="11"/>
  <c r="B936" i="11"/>
  <c r="C935" i="11"/>
  <c r="B935" i="11"/>
  <c r="C934" i="11"/>
  <c r="B934" i="11"/>
  <c r="C933" i="11"/>
  <c r="B933" i="11"/>
  <c r="C932" i="11"/>
  <c r="B932" i="11"/>
  <c r="C931" i="11"/>
  <c r="B931" i="11"/>
  <c r="C930" i="11"/>
  <c r="B930" i="11"/>
  <c r="C929" i="11"/>
  <c r="B929" i="11"/>
  <c r="C928" i="11"/>
  <c r="B928" i="11"/>
  <c r="C927" i="11"/>
  <c r="B927" i="11"/>
  <c r="C926" i="11"/>
  <c r="B926" i="11"/>
  <c r="C925" i="11"/>
  <c r="B925" i="11"/>
  <c r="C924" i="11"/>
  <c r="B924" i="11"/>
  <c r="C923" i="11"/>
  <c r="B923" i="11"/>
  <c r="C922" i="11"/>
  <c r="B922" i="11"/>
  <c r="C921" i="11"/>
  <c r="B921" i="11"/>
  <c r="C920" i="11"/>
  <c r="B920" i="11"/>
  <c r="C919" i="11"/>
  <c r="B919" i="11"/>
  <c r="C918" i="11"/>
  <c r="B918" i="11"/>
  <c r="C917" i="11"/>
  <c r="B917" i="11"/>
  <c r="C916" i="11"/>
  <c r="B916" i="11"/>
  <c r="C915" i="11"/>
  <c r="B915" i="11"/>
  <c r="C914" i="11"/>
  <c r="B914" i="11"/>
  <c r="C913" i="11"/>
  <c r="B913" i="11"/>
  <c r="C912" i="11"/>
  <c r="B912" i="11"/>
  <c r="C911" i="11"/>
  <c r="B911" i="11"/>
  <c r="C910" i="11"/>
  <c r="B910" i="11"/>
  <c r="C909" i="11"/>
  <c r="B909" i="11"/>
  <c r="C908" i="11"/>
  <c r="B908" i="11"/>
  <c r="C907" i="11"/>
  <c r="B907" i="11"/>
  <c r="C906" i="11"/>
  <c r="B906" i="11"/>
  <c r="C905" i="11"/>
  <c r="B905" i="11"/>
  <c r="C904" i="11"/>
  <c r="B904" i="11"/>
  <c r="C903" i="11"/>
  <c r="B903" i="11"/>
  <c r="C902" i="11"/>
  <c r="B902" i="11"/>
  <c r="C901" i="11"/>
  <c r="B901" i="11"/>
  <c r="C900" i="11"/>
  <c r="B900" i="11"/>
  <c r="C899" i="11"/>
  <c r="B899" i="11"/>
  <c r="C898" i="11"/>
  <c r="B898" i="11"/>
  <c r="C897" i="11"/>
  <c r="B897" i="11"/>
  <c r="C896" i="11"/>
  <c r="B896" i="11"/>
  <c r="C895" i="11"/>
  <c r="B895" i="11"/>
  <c r="C894" i="11"/>
  <c r="B894" i="11"/>
  <c r="C893" i="11"/>
  <c r="B893" i="11"/>
  <c r="C892" i="11"/>
  <c r="B892" i="11"/>
  <c r="C891" i="11"/>
  <c r="B891" i="11"/>
  <c r="C890" i="11"/>
  <c r="B890" i="11"/>
  <c r="C889" i="11"/>
  <c r="B889" i="11"/>
  <c r="C888" i="11"/>
  <c r="B888" i="11"/>
  <c r="C887" i="11"/>
  <c r="B887" i="11"/>
  <c r="C886" i="11"/>
  <c r="B886" i="11"/>
  <c r="C885" i="11"/>
  <c r="B885" i="11"/>
  <c r="C884" i="11"/>
  <c r="B884" i="11"/>
  <c r="C883" i="11"/>
  <c r="B883" i="11"/>
  <c r="C882" i="11"/>
  <c r="B882" i="11"/>
  <c r="C881" i="11"/>
  <c r="B881" i="11"/>
  <c r="C880" i="11"/>
  <c r="B880" i="11"/>
  <c r="C879" i="11"/>
  <c r="B879" i="11"/>
  <c r="C878" i="11"/>
  <c r="B878" i="11"/>
  <c r="C877" i="11"/>
  <c r="B877" i="11"/>
  <c r="C876" i="11"/>
  <c r="B876" i="11"/>
  <c r="C875" i="11"/>
  <c r="B875" i="11"/>
  <c r="C874" i="11"/>
  <c r="B874" i="11"/>
  <c r="C873" i="11"/>
  <c r="B873" i="11"/>
  <c r="C872" i="11"/>
  <c r="B872" i="11"/>
  <c r="C871" i="11"/>
  <c r="B871" i="11"/>
  <c r="C870" i="11"/>
  <c r="B870" i="11"/>
  <c r="C869" i="11"/>
  <c r="B869" i="11"/>
  <c r="C868" i="11"/>
  <c r="B868" i="11"/>
  <c r="C867" i="11"/>
  <c r="B867" i="11"/>
  <c r="C866" i="11"/>
  <c r="B866" i="11"/>
  <c r="C865" i="11"/>
  <c r="B865" i="11"/>
  <c r="C864" i="11"/>
  <c r="B864" i="11"/>
  <c r="C863" i="11"/>
  <c r="B863" i="11"/>
  <c r="C862" i="11"/>
  <c r="B862" i="11"/>
  <c r="C861" i="11"/>
  <c r="B861" i="11"/>
  <c r="C860" i="11"/>
  <c r="B860" i="11"/>
  <c r="C859" i="11"/>
  <c r="B859" i="11"/>
  <c r="C858" i="11"/>
  <c r="B858" i="11"/>
  <c r="C857" i="11"/>
  <c r="B857" i="11"/>
  <c r="C856" i="11"/>
  <c r="B856" i="11"/>
  <c r="C855" i="11"/>
  <c r="B855" i="11"/>
  <c r="C854" i="11"/>
  <c r="B854" i="11"/>
  <c r="C853" i="11"/>
  <c r="B853" i="11"/>
  <c r="C852" i="11"/>
  <c r="B852" i="11"/>
  <c r="C851" i="11"/>
  <c r="B851" i="11"/>
  <c r="C850" i="11"/>
  <c r="B850" i="11"/>
  <c r="C849" i="11"/>
  <c r="B849" i="11"/>
  <c r="C848" i="11"/>
  <c r="B848" i="11"/>
  <c r="C847" i="11"/>
  <c r="B847" i="11"/>
  <c r="C846" i="11"/>
  <c r="B846" i="11"/>
  <c r="C845" i="11"/>
  <c r="B845" i="11"/>
  <c r="C844" i="11"/>
  <c r="B844" i="11"/>
  <c r="C843" i="11"/>
  <c r="B843" i="11"/>
  <c r="C842" i="11"/>
  <c r="B842" i="11"/>
  <c r="C841" i="11"/>
  <c r="B841" i="11"/>
  <c r="C840" i="11"/>
  <c r="B840" i="11"/>
  <c r="C839" i="11"/>
  <c r="B839" i="11"/>
  <c r="C838" i="11"/>
  <c r="B838" i="11"/>
  <c r="C837" i="11"/>
  <c r="B837" i="11"/>
  <c r="C836" i="11"/>
  <c r="B836" i="11"/>
  <c r="C835" i="11"/>
  <c r="B835" i="11"/>
  <c r="C834" i="11"/>
  <c r="B834" i="11"/>
  <c r="C833" i="11"/>
  <c r="B833" i="11"/>
  <c r="C832" i="11"/>
  <c r="B832" i="11"/>
  <c r="C831" i="11"/>
  <c r="B831" i="11"/>
  <c r="C830" i="11"/>
  <c r="B830" i="11"/>
  <c r="C829" i="11"/>
  <c r="B829" i="11"/>
  <c r="C828" i="11"/>
  <c r="B828" i="11"/>
  <c r="C827" i="11"/>
  <c r="B827" i="11"/>
  <c r="C826" i="11"/>
  <c r="B826" i="11"/>
  <c r="C825" i="11"/>
  <c r="B825" i="11"/>
  <c r="C824" i="11"/>
  <c r="B824" i="11"/>
  <c r="C823" i="11"/>
  <c r="B823" i="11"/>
  <c r="C822" i="11"/>
  <c r="B822" i="11"/>
  <c r="C821" i="11"/>
  <c r="B821" i="11"/>
  <c r="C820" i="11"/>
  <c r="B820" i="11"/>
  <c r="C819" i="11"/>
  <c r="B819" i="11"/>
  <c r="C818" i="11"/>
  <c r="B818" i="11"/>
  <c r="C817" i="11"/>
  <c r="B817" i="11"/>
  <c r="C816" i="11"/>
  <c r="B816" i="11"/>
  <c r="C815" i="11"/>
  <c r="B815" i="11"/>
  <c r="C814" i="11"/>
  <c r="B814" i="11"/>
  <c r="C813" i="11"/>
  <c r="B813" i="11"/>
  <c r="C812" i="11"/>
  <c r="B812" i="11"/>
  <c r="C811" i="11"/>
  <c r="B811" i="11"/>
  <c r="C810" i="11"/>
  <c r="B810" i="11"/>
  <c r="C809" i="11"/>
  <c r="B809" i="11"/>
  <c r="C808" i="11"/>
  <c r="B808" i="11"/>
  <c r="C807" i="11"/>
  <c r="B807" i="11"/>
  <c r="C806" i="11"/>
  <c r="B806" i="11"/>
  <c r="C805" i="11"/>
  <c r="B805" i="11"/>
  <c r="C804" i="11"/>
  <c r="B804" i="11"/>
  <c r="C803" i="11"/>
  <c r="B803" i="11"/>
  <c r="C802" i="11"/>
  <c r="B802" i="11"/>
  <c r="C801" i="11"/>
  <c r="B801" i="11"/>
  <c r="C800" i="11"/>
  <c r="B800" i="11"/>
  <c r="C799" i="11"/>
  <c r="B799" i="11"/>
  <c r="C798" i="11"/>
  <c r="B798" i="11"/>
  <c r="C797" i="11"/>
  <c r="B797" i="11"/>
  <c r="C796" i="11"/>
  <c r="B796" i="11"/>
  <c r="C795" i="11"/>
  <c r="B795" i="11"/>
  <c r="C794" i="11"/>
  <c r="B794" i="11"/>
  <c r="C793" i="11"/>
  <c r="B793" i="11"/>
  <c r="C792" i="11"/>
  <c r="B792" i="11"/>
  <c r="C791" i="11"/>
  <c r="B791" i="11"/>
  <c r="C790" i="11"/>
  <c r="B790" i="11"/>
  <c r="C789" i="11"/>
  <c r="B789" i="11"/>
  <c r="C788" i="11"/>
  <c r="B788" i="11"/>
  <c r="C787" i="11"/>
  <c r="B787" i="11"/>
  <c r="C786" i="11"/>
  <c r="B786" i="11"/>
  <c r="C785" i="11"/>
  <c r="B785" i="11"/>
  <c r="C784" i="11"/>
  <c r="B784" i="11"/>
  <c r="C783" i="11"/>
  <c r="B783" i="11"/>
  <c r="C782" i="11"/>
  <c r="B782" i="11"/>
  <c r="C781" i="11"/>
  <c r="B781" i="11"/>
  <c r="C780" i="11"/>
  <c r="B780" i="11"/>
  <c r="C779" i="11"/>
  <c r="B779" i="11"/>
  <c r="C778" i="11"/>
  <c r="B778" i="11"/>
  <c r="C777" i="11"/>
  <c r="B777" i="11"/>
  <c r="C776" i="11"/>
  <c r="B776" i="11"/>
  <c r="C775" i="11"/>
  <c r="B775" i="11"/>
  <c r="C774" i="11"/>
  <c r="B774" i="11"/>
  <c r="C773" i="11"/>
  <c r="B773" i="11"/>
  <c r="C772" i="11"/>
  <c r="B772" i="11"/>
  <c r="C771" i="11"/>
  <c r="B771" i="11"/>
  <c r="C770" i="11"/>
  <c r="B770" i="11"/>
  <c r="C769" i="11"/>
  <c r="B769" i="11"/>
  <c r="C768" i="11"/>
  <c r="B768" i="11"/>
  <c r="C767" i="11"/>
  <c r="B767" i="11"/>
  <c r="C766" i="11"/>
  <c r="B766" i="11"/>
  <c r="C765" i="11"/>
  <c r="B765" i="11"/>
  <c r="C764" i="11"/>
  <c r="B764" i="11"/>
  <c r="C763" i="11"/>
  <c r="B763" i="11"/>
  <c r="C762" i="11"/>
  <c r="B762" i="11"/>
  <c r="C761" i="11"/>
  <c r="B761" i="11"/>
  <c r="C760" i="11"/>
  <c r="B760" i="11"/>
  <c r="C759" i="11"/>
  <c r="B759" i="11"/>
  <c r="C758" i="11"/>
  <c r="B758" i="11"/>
  <c r="C757" i="11"/>
  <c r="B757" i="11"/>
  <c r="C756" i="11"/>
  <c r="B756" i="11"/>
  <c r="C755" i="11"/>
  <c r="B755" i="11"/>
  <c r="C754" i="11"/>
  <c r="B754" i="11"/>
  <c r="C753" i="11"/>
  <c r="B753" i="11"/>
  <c r="C752" i="11"/>
  <c r="B752" i="11"/>
  <c r="C751" i="11"/>
  <c r="B751" i="11"/>
  <c r="C750" i="11"/>
  <c r="B750" i="11"/>
  <c r="C749" i="11"/>
  <c r="B749" i="11"/>
  <c r="C748" i="11"/>
  <c r="B748" i="11"/>
  <c r="C747" i="11"/>
  <c r="B747" i="11"/>
  <c r="C746" i="11"/>
  <c r="B746" i="11"/>
  <c r="C745" i="11"/>
  <c r="B745" i="11"/>
  <c r="C744" i="11"/>
  <c r="B744" i="11"/>
  <c r="C743" i="11"/>
  <c r="B743" i="11"/>
  <c r="C742" i="11"/>
  <c r="B742" i="11"/>
  <c r="C741" i="11"/>
  <c r="B741" i="11"/>
  <c r="C740" i="11"/>
  <c r="B740" i="11"/>
  <c r="C739" i="11"/>
  <c r="B739" i="11"/>
  <c r="C738" i="11"/>
  <c r="B738" i="11"/>
  <c r="C737" i="11"/>
  <c r="B737" i="11"/>
  <c r="C736" i="11"/>
  <c r="B736" i="11"/>
  <c r="C735" i="11"/>
  <c r="B735" i="11"/>
  <c r="C734" i="11"/>
  <c r="B734" i="11"/>
  <c r="C733" i="11"/>
  <c r="B733" i="11"/>
  <c r="C732" i="11"/>
  <c r="B732" i="11"/>
  <c r="C731" i="11"/>
  <c r="B731" i="11"/>
  <c r="C730" i="11"/>
  <c r="B730" i="11"/>
  <c r="C729" i="11"/>
  <c r="B729" i="11"/>
  <c r="C728" i="11"/>
  <c r="B728" i="11"/>
  <c r="C727" i="11"/>
  <c r="B727" i="11"/>
  <c r="C726" i="11"/>
  <c r="B726" i="11"/>
  <c r="C725" i="11"/>
  <c r="B725" i="11"/>
  <c r="C724" i="11"/>
  <c r="B724" i="11"/>
  <c r="C723" i="11"/>
  <c r="B723" i="11"/>
  <c r="C722" i="11"/>
  <c r="B722" i="11"/>
  <c r="C721" i="11"/>
  <c r="B721" i="11"/>
  <c r="C720" i="11"/>
  <c r="B720" i="11"/>
  <c r="C719" i="11"/>
  <c r="B719" i="11"/>
  <c r="C718" i="11"/>
  <c r="B718" i="11"/>
  <c r="C717" i="11"/>
  <c r="B717" i="11"/>
  <c r="C716" i="11"/>
  <c r="B716" i="11"/>
  <c r="C715" i="11"/>
  <c r="B715" i="11"/>
  <c r="C714" i="11"/>
  <c r="B714" i="11"/>
  <c r="C713" i="11"/>
  <c r="B713" i="11"/>
  <c r="C712" i="11"/>
  <c r="B712" i="11"/>
  <c r="C711" i="11"/>
  <c r="B711" i="11"/>
  <c r="C710" i="11"/>
  <c r="B710" i="11"/>
  <c r="C709" i="11"/>
  <c r="B709" i="11"/>
  <c r="C708" i="11"/>
  <c r="B708" i="11"/>
  <c r="C707" i="11"/>
  <c r="B707" i="11"/>
  <c r="C706" i="11"/>
  <c r="B706" i="11"/>
  <c r="C705" i="11"/>
  <c r="B705" i="11"/>
  <c r="C704" i="11"/>
  <c r="B704" i="11"/>
  <c r="C703" i="11"/>
  <c r="B703" i="11"/>
  <c r="C702" i="11"/>
  <c r="B702" i="11"/>
  <c r="C701" i="11"/>
  <c r="B701" i="11"/>
  <c r="C700" i="11"/>
  <c r="B700" i="11"/>
  <c r="C699" i="11"/>
  <c r="B699" i="11"/>
  <c r="C698" i="11"/>
  <c r="B698" i="11"/>
  <c r="C697" i="11"/>
  <c r="B697" i="11"/>
  <c r="C696" i="11"/>
  <c r="B696" i="11"/>
  <c r="C695" i="11"/>
  <c r="B695" i="11"/>
  <c r="C694" i="11"/>
  <c r="B694" i="11"/>
  <c r="C693" i="11"/>
  <c r="B693" i="11"/>
  <c r="C692" i="11"/>
  <c r="B692" i="11"/>
  <c r="C691" i="11"/>
  <c r="B691" i="11"/>
  <c r="C690" i="11"/>
  <c r="B690" i="11"/>
  <c r="C689" i="11"/>
  <c r="B689" i="11"/>
  <c r="C688" i="11"/>
  <c r="B688" i="11"/>
  <c r="C687" i="11"/>
  <c r="B687" i="11"/>
  <c r="C686" i="11"/>
  <c r="B686" i="11"/>
  <c r="C685" i="11"/>
  <c r="B685" i="11"/>
  <c r="C684" i="11"/>
  <c r="B684" i="11"/>
  <c r="C683" i="11"/>
  <c r="B683" i="11"/>
  <c r="C682" i="11"/>
  <c r="B682" i="11"/>
  <c r="C681" i="11"/>
  <c r="B681" i="11"/>
  <c r="C680" i="11"/>
  <c r="B680" i="11"/>
  <c r="C679" i="11"/>
  <c r="B679" i="11"/>
  <c r="C678" i="11"/>
  <c r="B678" i="11"/>
  <c r="C677" i="11"/>
  <c r="B677" i="11"/>
  <c r="C676" i="11"/>
  <c r="B676" i="11"/>
  <c r="C675" i="11"/>
  <c r="B675" i="11"/>
  <c r="C674" i="11"/>
  <c r="B674" i="11"/>
  <c r="C673" i="11"/>
  <c r="B673" i="11"/>
  <c r="C672" i="11"/>
  <c r="B672" i="11"/>
  <c r="C671" i="11"/>
  <c r="B671" i="11"/>
  <c r="C670" i="11"/>
  <c r="B670" i="11"/>
  <c r="C669" i="11"/>
  <c r="B669" i="11"/>
  <c r="C668" i="11"/>
  <c r="B668" i="11"/>
  <c r="C667" i="11"/>
  <c r="B667" i="11"/>
  <c r="C666" i="11"/>
  <c r="B666" i="11"/>
  <c r="C665" i="11"/>
  <c r="B665" i="11"/>
  <c r="C664" i="11"/>
  <c r="B664" i="11"/>
  <c r="C663" i="11"/>
  <c r="B663" i="11"/>
  <c r="C662" i="11"/>
  <c r="B662" i="11"/>
  <c r="C661" i="11"/>
  <c r="B661" i="11"/>
  <c r="C660" i="11"/>
  <c r="B660" i="11"/>
  <c r="C659" i="11"/>
  <c r="B659" i="11"/>
  <c r="C658" i="11"/>
  <c r="B658" i="11"/>
  <c r="C657" i="11"/>
  <c r="B657" i="11"/>
  <c r="C656" i="11"/>
  <c r="B656" i="11"/>
  <c r="C655" i="11"/>
  <c r="B655" i="11"/>
  <c r="C654" i="11"/>
  <c r="B654" i="11"/>
  <c r="C653" i="11"/>
  <c r="B653" i="11"/>
  <c r="C652" i="11"/>
  <c r="B652" i="11"/>
  <c r="C651" i="11"/>
  <c r="B651" i="11"/>
  <c r="C650" i="11"/>
  <c r="B650" i="11"/>
  <c r="C649" i="11"/>
  <c r="B649" i="11"/>
  <c r="C648" i="11"/>
  <c r="B648" i="11"/>
  <c r="C647" i="11"/>
  <c r="B647" i="11"/>
  <c r="C646" i="11"/>
  <c r="B646" i="11"/>
  <c r="C645" i="11"/>
  <c r="B645" i="11"/>
  <c r="C644" i="11"/>
  <c r="B644" i="11"/>
  <c r="C643" i="11"/>
  <c r="B643" i="11"/>
  <c r="C642" i="11"/>
  <c r="B642" i="11"/>
  <c r="C641" i="11"/>
  <c r="B641" i="11"/>
  <c r="C640" i="11"/>
  <c r="B640" i="11"/>
  <c r="C639" i="11"/>
  <c r="B639" i="11"/>
  <c r="C638" i="11"/>
  <c r="B638" i="11"/>
  <c r="C637" i="11"/>
  <c r="B637" i="11"/>
  <c r="C636" i="11"/>
  <c r="B636" i="11"/>
  <c r="C635" i="11"/>
  <c r="B635" i="11"/>
  <c r="C634" i="11"/>
  <c r="B634" i="11"/>
  <c r="C633" i="11"/>
  <c r="B633" i="11"/>
  <c r="C632" i="11"/>
  <c r="B632" i="11"/>
  <c r="C631" i="11"/>
  <c r="B631" i="11"/>
  <c r="C630" i="11"/>
  <c r="B630" i="11"/>
  <c r="C629" i="11"/>
  <c r="B629" i="11"/>
  <c r="C628" i="11"/>
  <c r="B628" i="11"/>
  <c r="C627" i="11"/>
  <c r="B627" i="11"/>
  <c r="C626" i="11"/>
  <c r="B626" i="11"/>
  <c r="C625" i="11"/>
  <c r="B625" i="11"/>
  <c r="C624" i="11"/>
  <c r="B624" i="11"/>
  <c r="C623" i="11"/>
  <c r="B623" i="11"/>
  <c r="C622" i="11"/>
  <c r="B622" i="11"/>
  <c r="C621" i="11"/>
  <c r="B621" i="11"/>
  <c r="C620" i="11"/>
  <c r="B620" i="11"/>
  <c r="C619" i="11"/>
  <c r="B619" i="11"/>
  <c r="C618" i="11"/>
  <c r="B618" i="11"/>
  <c r="C617" i="11"/>
  <c r="B617" i="11"/>
  <c r="C616" i="11"/>
  <c r="B616" i="11"/>
  <c r="C615" i="11"/>
  <c r="B615" i="11"/>
  <c r="C614" i="11"/>
  <c r="B614" i="11"/>
  <c r="C613" i="11"/>
  <c r="B613" i="11"/>
  <c r="C612" i="11"/>
  <c r="B612" i="11"/>
  <c r="C611" i="11"/>
  <c r="B611" i="11"/>
  <c r="C610" i="11"/>
  <c r="B610" i="11"/>
  <c r="C609" i="11"/>
  <c r="B609" i="11"/>
  <c r="C608" i="11"/>
  <c r="B608" i="11"/>
  <c r="C607" i="11"/>
  <c r="B607" i="11"/>
  <c r="C606" i="11"/>
  <c r="B606" i="11"/>
  <c r="C605" i="11"/>
  <c r="B605" i="11"/>
  <c r="C604" i="11"/>
  <c r="B604" i="11"/>
  <c r="C603" i="11"/>
  <c r="B603" i="11"/>
  <c r="C602" i="11"/>
  <c r="B602" i="11"/>
  <c r="C601" i="11"/>
  <c r="B601" i="11"/>
  <c r="C600" i="11"/>
  <c r="B600" i="11"/>
  <c r="C599" i="11"/>
  <c r="B599" i="11"/>
  <c r="C598" i="11"/>
  <c r="B598" i="11"/>
  <c r="C597" i="11"/>
  <c r="B597" i="11"/>
  <c r="C596" i="11"/>
  <c r="B596" i="11"/>
  <c r="C595" i="11"/>
  <c r="B595" i="11"/>
  <c r="C594" i="11"/>
  <c r="B594" i="11"/>
  <c r="C593" i="11"/>
  <c r="B593" i="11"/>
  <c r="C592" i="11"/>
  <c r="B592" i="11"/>
  <c r="C591" i="11"/>
  <c r="B591" i="11"/>
  <c r="C590" i="11"/>
  <c r="B590" i="11"/>
  <c r="C589" i="11"/>
  <c r="B589" i="11"/>
  <c r="C588" i="11"/>
  <c r="B588" i="11"/>
  <c r="C587" i="11"/>
  <c r="B587" i="11"/>
  <c r="C586" i="11"/>
  <c r="B586" i="11"/>
  <c r="C585" i="11"/>
  <c r="B585" i="11"/>
  <c r="C584" i="11"/>
  <c r="B584" i="11"/>
  <c r="C583" i="11"/>
  <c r="B583" i="11"/>
  <c r="C582" i="11"/>
  <c r="B582" i="11"/>
  <c r="C581" i="11"/>
  <c r="B581" i="11"/>
  <c r="C580" i="11"/>
  <c r="B580" i="11"/>
  <c r="C579" i="11"/>
  <c r="B579" i="11"/>
  <c r="C578" i="11"/>
  <c r="B578" i="11"/>
  <c r="C577" i="11"/>
  <c r="B577" i="11"/>
  <c r="C576" i="11"/>
  <c r="B576" i="11"/>
  <c r="C575" i="11"/>
  <c r="B575" i="11"/>
  <c r="C574" i="11"/>
  <c r="B574" i="11"/>
  <c r="C573" i="11"/>
  <c r="B573" i="11"/>
  <c r="C572" i="11"/>
  <c r="B572" i="11"/>
  <c r="C571" i="11"/>
  <c r="B571" i="11"/>
  <c r="C570" i="11"/>
  <c r="B570" i="11"/>
  <c r="C569" i="11"/>
  <c r="B569" i="11"/>
  <c r="C568" i="11"/>
  <c r="B568" i="11"/>
  <c r="C567" i="11"/>
  <c r="B567" i="11"/>
  <c r="C566" i="11"/>
  <c r="B566" i="11"/>
  <c r="C565" i="11"/>
  <c r="B565" i="11"/>
  <c r="C564" i="11"/>
  <c r="B564" i="11"/>
  <c r="C563" i="11"/>
  <c r="B563" i="11"/>
  <c r="C562" i="11"/>
  <c r="B562" i="11"/>
  <c r="C561" i="11"/>
  <c r="B561" i="11"/>
  <c r="C560" i="11"/>
  <c r="B560" i="11"/>
  <c r="C559" i="11"/>
  <c r="B559" i="11"/>
  <c r="C558" i="11"/>
  <c r="B558" i="11"/>
  <c r="C557" i="11"/>
  <c r="B557" i="11"/>
  <c r="C556" i="11"/>
  <c r="B556" i="11"/>
  <c r="C555" i="11"/>
  <c r="B555" i="11"/>
  <c r="C554" i="11"/>
  <c r="B554" i="11"/>
  <c r="C553" i="11"/>
  <c r="B553" i="11"/>
  <c r="C552" i="11"/>
  <c r="B552" i="11"/>
  <c r="C551" i="11"/>
  <c r="B551" i="11"/>
  <c r="C550" i="11"/>
  <c r="B550" i="11"/>
  <c r="C549" i="11"/>
  <c r="B549" i="11"/>
  <c r="C548" i="11"/>
  <c r="B548" i="11"/>
  <c r="C547" i="11"/>
  <c r="B547" i="11"/>
  <c r="C546" i="11"/>
  <c r="B546" i="11"/>
  <c r="C545" i="11"/>
  <c r="B545" i="11"/>
  <c r="C544" i="11"/>
  <c r="B544" i="11"/>
  <c r="C543" i="11"/>
  <c r="B543" i="11"/>
  <c r="C542" i="11"/>
  <c r="B542" i="11"/>
  <c r="C541" i="11"/>
  <c r="B541" i="11"/>
  <c r="C540" i="11"/>
  <c r="B540" i="11"/>
  <c r="C539" i="11"/>
  <c r="B539" i="11"/>
  <c r="C538" i="11"/>
  <c r="B538" i="11"/>
  <c r="C537" i="11"/>
  <c r="B537" i="11"/>
  <c r="C536" i="11"/>
  <c r="B536" i="11"/>
  <c r="C535" i="11"/>
  <c r="B535" i="11"/>
  <c r="C534" i="11"/>
  <c r="B534" i="11"/>
  <c r="C533" i="11"/>
  <c r="B533" i="11"/>
  <c r="C532" i="11"/>
  <c r="B532" i="11"/>
  <c r="C531" i="11"/>
  <c r="B531" i="11"/>
  <c r="C530" i="11"/>
  <c r="B530" i="11"/>
  <c r="C529" i="11"/>
  <c r="B529" i="11"/>
  <c r="C528" i="11"/>
  <c r="B528" i="11"/>
  <c r="C527" i="11"/>
  <c r="B527" i="11"/>
  <c r="C526" i="11"/>
  <c r="B526" i="11"/>
  <c r="C525" i="11"/>
  <c r="B525" i="11"/>
  <c r="C524" i="11"/>
  <c r="B524" i="11"/>
  <c r="C523" i="11"/>
  <c r="B523" i="11"/>
  <c r="C522" i="11"/>
  <c r="B522" i="11"/>
  <c r="C521" i="11"/>
  <c r="B521" i="11"/>
  <c r="C520" i="11"/>
  <c r="B520" i="11"/>
  <c r="C519" i="11"/>
  <c r="B519" i="11"/>
  <c r="C518" i="11"/>
  <c r="B518" i="11"/>
  <c r="C517" i="11"/>
  <c r="B517" i="11"/>
  <c r="C516" i="11"/>
  <c r="B516" i="11"/>
  <c r="C515" i="11"/>
  <c r="B515" i="11"/>
  <c r="C514" i="11"/>
  <c r="B514" i="11"/>
  <c r="C513" i="11"/>
  <c r="B513" i="11"/>
  <c r="C512" i="11"/>
  <c r="B512" i="11"/>
  <c r="C511" i="11"/>
  <c r="B511" i="11"/>
  <c r="C510" i="11"/>
  <c r="B510" i="11"/>
  <c r="C509" i="11"/>
  <c r="B509" i="11"/>
  <c r="C508" i="11"/>
  <c r="B508" i="11"/>
  <c r="C507" i="11"/>
  <c r="B507" i="11"/>
  <c r="C506" i="11"/>
  <c r="B506" i="11"/>
  <c r="C505" i="11"/>
  <c r="B505" i="11"/>
  <c r="C504" i="11"/>
  <c r="B504" i="11"/>
  <c r="C503" i="11"/>
  <c r="B503" i="11"/>
  <c r="C502" i="11"/>
  <c r="B502" i="11"/>
  <c r="C501" i="11"/>
  <c r="B501" i="11"/>
  <c r="C500" i="11"/>
  <c r="B500" i="11"/>
  <c r="C499" i="11"/>
  <c r="B499" i="11"/>
  <c r="C498" i="11"/>
  <c r="B498" i="11"/>
  <c r="C497" i="11"/>
  <c r="B497" i="11"/>
  <c r="C496" i="11"/>
  <c r="B496" i="11"/>
  <c r="C495" i="11"/>
  <c r="B495" i="11"/>
  <c r="C494" i="11"/>
  <c r="B494" i="11"/>
  <c r="C493" i="11"/>
  <c r="B493" i="11"/>
  <c r="C492" i="11"/>
  <c r="B492" i="11"/>
  <c r="C491" i="11"/>
  <c r="B491" i="11"/>
  <c r="C490" i="11"/>
  <c r="B490" i="11"/>
  <c r="C489" i="11"/>
  <c r="B489" i="11"/>
  <c r="C488" i="11"/>
  <c r="B488" i="11"/>
  <c r="C487" i="11"/>
  <c r="B487" i="11"/>
  <c r="C486" i="11"/>
  <c r="B486" i="11"/>
  <c r="C485" i="11"/>
  <c r="B485" i="11"/>
  <c r="C484" i="11"/>
  <c r="B484" i="11"/>
  <c r="C483" i="11"/>
  <c r="B483" i="11"/>
  <c r="C482" i="11"/>
  <c r="B482" i="11"/>
  <c r="C481" i="11"/>
  <c r="B481" i="11"/>
  <c r="C480" i="11"/>
  <c r="B480" i="11"/>
  <c r="C479" i="11"/>
  <c r="B479" i="11"/>
  <c r="C478" i="11"/>
  <c r="B478" i="11"/>
  <c r="C477" i="11"/>
  <c r="B477" i="11"/>
  <c r="C476" i="11"/>
  <c r="B476" i="11"/>
  <c r="C475" i="11"/>
  <c r="B475" i="11"/>
  <c r="C474" i="11"/>
  <c r="B474" i="11"/>
  <c r="C473" i="11"/>
  <c r="B473" i="11"/>
  <c r="C472" i="11"/>
  <c r="B472" i="11"/>
  <c r="C471" i="11"/>
  <c r="B471" i="11"/>
  <c r="C470" i="11"/>
  <c r="B470" i="11"/>
  <c r="C469" i="11"/>
  <c r="B469" i="11"/>
  <c r="C468" i="11"/>
  <c r="B468" i="11"/>
  <c r="C467" i="11"/>
  <c r="B467" i="11"/>
  <c r="C466" i="11"/>
  <c r="B466" i="11"/>
  <c r="C465" i="11"/>
  <c r="B465" i="11"/>
  <c r="C464" i="11"/>
  <c r="B464" i="11"/>
  <c r="C463" i="11"/>
  <c r="B463" i="11"/>
  <c r="C462" i="11"/>
  <c r="B462" i="11"/>
  <c r="C461" i="11"/>
  <c r="B461" i="11"/>
  <c r="C460" i="11"/>
  <c r="B460" i="11"/>
  <c r="C459" i="11"/>
  <c r="B459" i="11"/>
  <c r="C458" i="11"/>
  <c r="B458" i="11"/>
  <c r="C457" i="11"/>
  <c r="B457" i="11"/>
  <c r="C456" i="11"/>
  <c r="B456" i="11"/>
  <c r="C455" i="11"/>
  <c r="B455" i="11"/>
  <c r="C454" i="11"/>
  <c r="B454" i="11"/>
  <c r="C453" i="11"/>
  <c r="B453" i="11"/>
  <c r="C452" i="11"/>
  <c r="B452" i="11"/>
  <c r="C451" i="11"/>
  <c r="B451" i="11"/>
  <c r="C450" i="11"/>
  <c r="B450" i="11"/>
  <c r="C449" i="11"/>
  <c r="B449" i="11"/>
  <c r="C448" i="11"/>
  <c r="B448" i="11"/>
  <c r="C447" i="11"/>
  <c r="B447" i="11"/>
  <c r="C446" i="11"/>
  <c r="B446" i="11"/>
  <c r="C445" i="11"/>
  <c r="B445" i="11"/>
  <c r="C444" i="11"/>
  <c r="B444" i="11"/>
  <c r="C443" i="11"/>
  <c r="B443" i="11"/>
  <c r="C442" i="11"/>
  <c r="B442" i="11"/>
  <c r="C441" i="11"/>
  <c r="B441" i="11"/>
  <c r="C440" i="11"/>
  <c r="B440" i="11"/>
  <c r="C439" i="11"/>
  <c r="B439" i="11"/>
  <c r="C438" i="11"/>
  <c r="B438" i="11"/>
  <c r="C437" i="11"/>
  <c r="B437" i="11"/>
  <c r="C436" i="11"/>
  <c r="B436" i="11"/>
  <c r="C435" i="11"/>
  <c r="B435" i="11"/>
  <c r="C434" i="11"/>
  <c r="B434" i="11"/>
  <c r="C433" i="11"/>
  <c r="B433" i="11"/>
  <c r="C432" i="11"/>
  <c r="B432" i="11"/>
  <c r="C431" i="11"/>
  <c r="B431" i="11"/>
  <c r="C430" i="11"/>
  <c r="B430" i="11"/>
  <c r="C429" i="11"/>
  <c r="B429" i="11"/>
  <c r="C428" i="11"/>
  <c r="B428" i="11"/>
  <c r="C427" i="11"/>
  <c r="B427" i="11"/>
  <c r="C426" i="11"/>
  <c r="B426" i="11"/>
  <c r="C425" i="11"/>
  <c r="B425" i="11"/>
  <c r="C424" i="11"/>
  <c r="B424" i="11"/>
  <c r="C423" i="11"/>
  <c r="B423" i="11"/>
  <c r="C422" i="11"/>
  <c r="B422" i="11"/>
  <c r="C421" i="11"/>
  <c r="B421" i="11"/>
  <c r="C420" i="11"/>
  <c r="B420" i="11"/>
  <c r="C419" i="11"/>
  <c r="B419" i="11"/>
  <c r="C418" i="11"/>
  <c r="B418" i="11"/>
  <c r="C417" i="11"/>
  <c r="B417" i="11"/>
  <c r="C416" i="11"/>
  <c r="B416" i="11"/>
  <c r="C415" i="11"/>
  <c r="B415" i="11"/>
  <c r="C414" i="11"/>
  <c r="B414" i="11"/>
  <c r="C413" i="11"/>
  <c r="B413" i="11"/>
  <c r="C412" i="11"/>
  <c r="B412" i="11"/>
  <c r="C411" i="11"/>
  <c r="B411" i="11"/>
  <c r="C410" i="11"/>
  <c r="B410" i="11"/>
  <c r="C409" i="11"/>
  <c r="B409" i="11"/>
  <c r="C408" i="11"/>
  <c r="B408" i="11"/>
  <c r="C407" i="11"/>
  <c r="B407" i="11"/>
  <c r="C406" i="11"/>
  <c r="B406" i="11"/>
  <c r="C405" i="11"/>
  <c r="B405" i="11"/>
  <c r="C404" i="11"/>
  <c r="B404" i="11"/>
  <c r="C403" i="11"/>
  <c r="B403" i="11"/>
  <c r="C402" i="11"/>
  <c r="B402" i="11"/>
  <c r="C401" i="11"/>
  <c r="B401" i="11"/>
  <c r="C400" i="11"/>
  <c r="B400" i="11"/>
  <c r="C399" i="11"/>
  <c r="B399" i="11"/>
  <c r="C398" i="11"/>
  <c r="B398" i="11"/>
  <c r="C397" i="11"/>
  <c r="B397" i="11"/>
  <c r="C396" i="11"/>
  <c r="B396" i="11"/>
  <c r="C395" i="11"/>
  <c r="B395" i="11"/>
  <c r="C394" i="11"/>
  <c r="B394" i="11"/>
  <c r="C393" i="11"/>
  <c r="B393" i="11"/>
  <c r="C392" i="11"/>
  <c r="B392" i="11"/>
  <c r="C391" i="11"/>
  <c r="B391" i="11"/>
  <c r="C390" i="11"/>
  <c r="B390" i="11"/>
  <c r="C389" i="11"/>
  <c r="B389" i="11"/>
  <c r="C388" i="11"/>
  <c r="B388" i="11"/>
  <c r="C387" i="11"/>
  <c r="B387" i="11"/>
  <c r="C386" i="11"/>
  <c r="B386" i="11"/>
  <c r="C385" i="11"/>
  <c r="B385" i="11"/>
  <c r="C384" i="11"/>
  <c r="B384" i="11"/>
  <c r="C383" i="11"/>
  <c r="B383" i="11"/>
  <c r="C382" i="11"/>
  <c r="B382" i="11"/>
  <c r="C381" i="11"/>
  <c r="B381" i="11"/>
  <c r="C380" i="11"/>
  <c r="B380" i="11"/>
  <c r="C379" i="11"/>
  <c r="B379" i="11"/>
  <c r="C378" i="11"/>
  <c r="B378" i="11"/>
  <c r="C377" i="11"/>
  <c r="B377" i="11"/>
  <c r="C376" i="11"/>
  <c r="B376" i="11"/>
  <c r="C375" i="11"/>
  <c r="B375" i="11"/>
  <c r="C374" i="11"/>
  <c r="B374" i="11"/>
  <c r="C373" i="11"/>
  <c r="B373" i="11"/>
  <c r="C372" i="11"/>
  <c r="B372" i="11"/>
  <c r="C371" i="11"/>
  <c r="B371" i="11"/>
  <c r="C370" i="11"/>
  <c r="B370" i="11"/>
  <c r="C369" i="11"/>
  <c r="B369" i="11"/>
  <c r="C368" i="11"/>
  <c r="B368" i="11"/>
  <c r="C367" i="11"/>
  <c r="B367" i="11"/>
  <c r="C366" i="11"/>
  <c r="B366" i="11"/>
  <c r="C365" i="11"/>
  <c r="B365" i="11"/>
  <c r="C364" i="11"/>
  <c r="B364" i="11"/>
  <c r="C363" i="11"/>
  <c r="B363" i="11"/>
  <c r="C362" i="11"/>
  <c r="B362" i="11"/>
  <c r="C361" i="11"/>
  <c r="B361" i="11"/>
  <c r="C360" i="11"/>
  <c r="B360" i="11"/>
  <c r="C359" i="11"/>
  <c r="B359" i="11"/>
  <c r="C358" i="11"/>
  <c r="B358" i="11"/>
  <c r="C357" i="11"/>
  <c r="B357" i="11"/>
  <c r="C356" i="11"/>
  <c r="B356" i="11"/>
  <c r="C355" i="11"/>
  <c r="B355" i="11"/>
  <c r="C354" i="11"/>
  <c r="B354" i="11"/>
  <c r="C353" i="11"/>
  <c r="B353" i="11"/>
  <c r="C352" i="11"/>
  <c r="B352" i="11"/>
  <c r="C351" i="11"/>
  <c r="B351" i="11"/>
  <c r="C350" i="11"/>
  <c r="B350" i="11"/>
  <c r="C349" i="11"/>
  <c r="B349" i="11"/>
  <c r="C348" i="11"/>
  <c r="B348" i="11"/>
  <c r="C347" i="11"/>
  <c r="B347" i="11"/>
  <c r="C346" i="11"/>
  <c r="B346" i="11"/>
  <c r="C345" i="11"/>
  <c r="B345" i="11"/>
  <c r="C344" i="11"/>
  <c r="B344" i="11"/>
  <c r="C343" i="11"/>
  <c r="B343" i="11"/>
  <c r="C342" i="11"/>
  <c r="B342" i="11"/>
  <c r="C341" i="11"/>
  <c r="B341" i="11"/>
  <c r="C340" i="11"/>
  <c r="B340" i="11"/>
  <c r="C339" i="11"/>
  <c r="B339" i="11"/>
  <c r="C338" i="11"/>
  <c r="B338" i="11"/>
  <c r="C337" i="11"/>
  <c r="B337" i="11"/>
  <c r="C336" i="11"/>
  <c r="B336" i="11"/>
  <c r="C335" i="11"/>
  <c r="B335" i="11"/>
  <c r="C334" i="11"/>
  <c r="B334" i="11"/>
  <c r="C333" i="11"/>
  <c r="B333" i="11"/>
  <c r="C332" i="11"/>
  <c r="B332" i="11"/>
  <c r="C331" i="11"/>
  <c r="B331" i="11"/>
  <c r="C330" i="11"/>
  <c r="B330" i="11"/>
  <c r="C329" i="11"/>
  <c r="B329" i="11"/>
  <c r="C328" i="11"/>
  <c r="B328" i="11"/>
  <c r="C327" i="11"/>
  <c r="B327" i="11"/>
  <c r="C326" i="11"/>
  <c r="B326" i="11"/>
  <c r="C325" i="11"/>
  <c r="B325" i="11"/>
  <c r="C324" i="11"/>
  <c r="B324" i="11"/>
  <c r="C323" i="11"/>
  <c r="B323" i="11"/>
  <c r="C322" i="11"/>
  <c r="B322" i="11"/>
  <c r="C321" i="11"/>
  <c r="B321" i="11"/>
  <c r="C320" i="11"/>
  <c r="B320" i="11"/>
  <c r="C319" i="11"/>
  <c r="B319" i="11"/>
  <c r="C318" i="11"/>
  <c r="B318" i="11"/>
  <c r="C317" i="11"/>
  <c r="B317" i="11"/>
  <c r="C316" i="11"/>
  <c r="B316" i="11"/>
  <c r="C315" i="11"/>
  <c r="B315" i="11"/>
  <c r="C314" i="11"/>
  <c r="B314" i="11"/>
  <c r="C313" i="11"/>
  <c r="B313" i="11"/>
  <c r="C312" i="11"/>
  <c r="B312" i="11"/>
  <c r="C311" i="11"/>
  <c r="B311" i="11"/>
  <c r="C310" i="11"/>
  <c r="B310" i="11"/>
  <c r="C309" i="11"/>
  <c r="B309" i="11"/>
  <c r="C308" i="11"/>
  <c r="B308" i="11"/>
  <c r="C307" i="11"/>
  <c r="B307" i="11"/>
  <c r="C306" i="11"/>
  <c r="B306" i="11"/>
  <c r="C305" i="11"/>
  <c r="B305" i="11"/>
  <c r="C304" i="11"/>
  <c r="B304" i="11"/>
  <c r="C303" i="11"/>
  <c r="B303" i="11"/>
  <c r="C302" i="11"/>
  <c r="B302" i="11"/>
  <c r="C301" i="11"/>
  <c r="B301" i="11"/>
  <c r="C300" i="11"/>
  <c r="B300" i="11"/>
  <c r="C299" i="11"/>
  <c r="B299" i="11"/>
  <c r="C298" i="11"/>
  <c r="B298" i="11"/>
  <c r="C297" i="11"/>
  <c r="B297" i="11"/>
  <c r="C296" i="11"/>
  <c r="B296" i="11"/>
  <c r="C295" i="11"/>
  <c r="B295" i="11"/>
  <c r="C294" i="11"/>
  <c r="B294" i="11"/>
  <c r="C293" i="11"/>
  <c r="B293" i="11"/>
  <c r="C292" i="11"/>
  <c r="B292" i="11"/>
  <c r="C291" i="11"/>
  <c r="B291" i="11"/>
  <c r="C290" i="11"/>
  <c r="B290" i="11"/>
  <c r="C289" i="11"/>
  <c r="B289" i="11"/>
  <c r="C288" i="11"/>
  <c r="B288" i="11"/>
  <c r="C287" i="11"/>
  <c r="B287" i="11"/>
  <c r="C286" i="11"/>
  <c r="B286" i="11"/>
  <c r="C285" i="11"/>
  <c r="B285" i="11"/>
  <c r="C284" i="11"/>
  <c r="B284" i="11"/>
  <c r="C283" i="11"/>
  <c r="B283" i="11"/>
  <c r="C282" i="11"/>
  <c r="B282" i="11"/>
  <c r="C281" i="11"/>
  <c r="B281" i="11"/>
  <c r="C280" i="11"/>
  <c r="B280" i="11"/>
  <c r="C279" i="11"/>
  <c r="B279" i="11"/>
  <c r="C278" i="11"/>
  <c r="B278" i="11"/>
  <c r="C277" i="11"/>
  <c r="B277" i="11"/>
  <c r="C276" i="11"/>
  <c r="B276" i="11"/>
  <c r="C275" i="11"/>
  <c r="B275" i="11"/>
  <c r="C274" i="11"/>
  <c r="B274" i="11"/>
  <c r="C273" i="11"/>
  <c r="B273" i="11"/>
  <c r="C272" i="11"/>
  <c r="B272" i="11"/>
  <c r="C271" i="11"/>
  <c r="B271" i="11"/>
  <c r="C270" i="11"/>
  <c r="B270" i="11"/>
  <c r="C269" i="11"/>
  <c r="B269" i="11"/>
  <c r="C268" i="11"/>
  <c r="B268" i="11"/>
  <c r="C267" i="11"/>
  <c r="B267" i="11"/>
  <c r="C266" i="11"/>
  <c r="B266" i="11"/>
  <c r="C265" i="11"/>
  <c r="B265" i="11"/>
  <c r="C264" i="11"/>
  <c r="B264" i="11"/>
  <c r="C263" i="11"/>
  <c r="B263" i="11"/>
  <c r="C262" i="11"/>
  <c r="B262" i="11"/>
  <c r="C261" i="11"/>
  <c r="B261" i="11"/>
  <c r="C260" i="11"/>
  <c r="B260" i="11"/>
  <c r="C259" i="11"/>
  <c r="B259" i="11"/>
  <c r="C258" i="11"/>
  <c r="B258" i="11"/>
  <c r="C257" i="11"/>
  <c r="B257" i="11"/>
  <c r="C256" i="11"/>
  <c r="B256" i="11"/>
  <c r="C255" i="11"/>
  <c r="B255" i="11"/>
  <c r="C254" i="11"/>
  <c r="B254" i="11"/>
  <c r="C253" i="11"/>
  <c r="B253" i="11"/>
  <c r="C252" i="11"/>
  <c r="B252" i="11"/>
  <c r="C251" i="11"/>
  <c r="B251" i="11"/>
  <c r="C250" i="11"/>
  <c r="B250" i="11"/>
  <c r="C249" i="11"/>
  <c r="B249" i="11"/>
  <c r="C248" i="11"/>
  <c r="B248" i="11"/>
  <c r="C247" i="11"/>
  <c r="B247" i="11"/>
  <c r="C246" i="11"/>
  <c r="B246" i="11"/>
  <c r="C245" i="11"/>
  <c r="B245" i="11"/>
  <c r="C244" i="11"/>
  <c r="B244" i="11"/>
  <c r="C243" i="11"/>
  <c r="B243" i="11"/>
  <c r="C242" i="11"/>
  <c r="B242" i="11"/>
  <c r="C241" i="11"/>
  <c r="B241" i="11"/>
  <c r="C240" i="11"/>
  <c r="B240" i="11"/>
  <c r="C239" i="11"/>
  <c r="B239" i="11"/>
  <c r="C238" i="11"/>
  <c r="B238" i="11"/>
  <c r="C237" i="11"/>
  <c r="B237" i="11"/>
  <c r="C236" i="11"/>
  <c r="B236" i="11"/>
  <c r="C235" i="11"/>
  <c r="B235" i="11"/>
  <c r="C234" i="11"/>
  <c r="B234" i="11"/>
  <c r="C233" i="11"/>
  <c r="B233" i="11"/>
  <c r="C232" i="11"/>
  <c r="B232" i="11"/>
  <c r="C231" i="11"/>
  <c r="B231" i="11"/>
  <c r="C230" i="11"/>
  <c r="B230" i="11"/>
  <c r="C229" i="11"/>
  <c r="B229" i="11"/>
  <c r="C228" i="11"/>
  <c r="B228" i="11"/>
  <c r="C227" i="11"/>
  <c r="B227" i="11"/>
  <c r="C226" i="11"/>
  <c r="B226" i="11"/>
  <c r="C225" i="11"/>
  <c r="B225" i="11"/>
  <c r="C224" i="11"/>
  <c r="B224" i="11"/>
  <c r="C223" i="11"/>
  <c r="B223" i="11"/>
  <c r="C222" i="11"/>
  <c r="B222" i="11"/>
  <c r="C221" i="11"/>
  <c r="B221" i="11"/>
  <c r="C220" i="11"/>
  <c r="B220" i="11"/>
  <c r="C219" i="11"/>
  <c r="B219" i="11"/>
  <c r="C218" i="11"/>
  <c r="B218" i="11"/>
  <c r="C217" i="11"/>
  <c r="B217" i="11"/>
  <c r="C216" i="11"/>
  <c r="B216" i="11"/>
  <c r="C215" i="11"/>
  <c r="B215" i="11"/>
  <c r="C214" i="11"/>
  <c r="B214" i="11"/>
  <c r="C213" i="11"/>
  <c r="B213" i="11"/>
  <c r="C212" i="11"/>
  <c r="B212" i="11"/>
  <c r="C211" i="11"/>
  <c r="B211" i="11"/>
  <c r="C210" i="11"/>
  <c r="B210" i="11"/>
  <c r="C209" i="11"/>
  <c r="B209" i="11"/>
  <c r="C208" i="11"/>
  <c r="B208" i="11"/>
  <c r="C207" i="11"/>
  <c r="B207" i="11"/>
  <c r="C206" i="11"/>
  <c r="B206" i="11"/>
  <c r="C205" i="11"/>
  <c r="B205" i="11"/>
  <c r="C204" i="11"/>
  <c r="B204" i="11"/>
  <c r="C203" i="11"/>
  <c r="B203" i="11"/>
  <c r="C202" i="11"/>
  <c r="B202" i="11"/>
  <c r="C201" i="11"/>
  <c r="B201" i="11"/>
  <c r="C200" i="11"/>
  <c r="B200" i="11"/>
  <c r="C199" i="11"/>
  <c r="B199" i="11"/>
  <c r="C198" i="11"/>
  <c r="B198" i="11"/>
  <c r="C197" i="11"/>
  <c r="B197" i="11"/>
  <c r="C196" i="11"/>
  <c r="B196" i="11"/>
  <c r="C195" i="11"/>
  <c r="B195" i="11"/>
  <c r="C194" i="11"/>
  <c r="B194" i="11"/>
  <c r="C193" i="11"/>
  <c r="B193" i="11"/>
  <c r="C192" i="11"/>
  <c r="B192" i="11"/>
  <c r="C191" i="11"/>
  <c r="B191" i="11"/>
  <c r="C190" i="11"/>
  <c r="B190" i="11"/>
  <c r="C189" i="11"/>
  <c r="B189" i="11"/>
  <c r="C188" i="11"/>
  <c r="B188" i="11"/>
  <c r="C187" i="11"/>
  <c r="B187" i="11"/>
  <c r="C186" i="11"/>
  <c r="B186" i="11"/>
  <c r="C185" i="11"/>
  <c r="B185" i="11"/>
  <c r="C184" i="11"/>
  <c r="B184" i="11"/>
  <c r="C183" i="11"/>
  <c r="B183" i="11"/>
  <c r="C182" i="11"/>
  <c r="B182" i="11"/>
  <c r="C181" i="11"/>
  <c r="B181" i="11"/>
  <c r="C180" i="11"/>
  <c r="B180" i="11"/>
  <c r="C179" i="11"/>
  <c r="B179" i="11"/>
  <c r="C178" i="11"/>
  <c r="B178" i="11"/>
  <c r="C177" i="11"/>
  <c r="B177" i="11"/>
  <c r="C176" i="11"/>
  <c r="B176" i="11"/>
  <c r="C175" i="11"/>
  <c r="B175" i="11"/>
  <c r="C174" i="11"/>
  <c r="B174" i="11"/>
  <c r="C173" i="11"/>
  <c r="B173" i="11"/>
  <c r="C172" i="11"/>
  <c r="B172" i="11"/>
  <c r="C171" i="11"/>
  <c r="B171" i="11"/>
  <c r="C170" i="11"/>
  <c r="B170" i="11"/>
  <c r="C169" i="11"/>
  <c r="B169" i="11"/>
  <c r="C168" i="11"/>
  <c r="B168" i="11"/>
  <c r="C167" i="11"/>
  <c r="B167" i="11"/>
  <c r="C166" i="11"/>
  <c r="B166" i="11"/>
  <c r="C165" i="11"/>
  <c r="B165" i="11"/>
  <c r="C164" i="11"/>
  <c r="B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B152" i="11"/>
  <c r="C151" i="11"/>
  <c r="B151" i="11"/>
  <c r="C150" i="11"/>
  <c r="B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9" i="16" l="1"/>
  <c r="D30" i="16"/>
  <c r="L25" i="16"/>
  <c r="M25" i="16" s="1"/>
  <c r="L14" i="16"/>
  <c r="M17" i="16"/>
  <c r="E7" i="8"/>
  <c r="H37" i="9"/>
  <c r="H36" i="9"/>
  <c r="I36" i="9" s="1"/>
  <c r="H35" i="9"/>
  <c r="H34" i="9"/>
  <c r="H33" i="9"/>
  <c r="I33" i="9" s="1"/>
  <c r="H32" i="9"/>
  <c r="H31" i="9"/>
  <c r="H30" i="9"/>
  <c r="I30" i="9" s="1"/>
  <c r="H29" i="9"/>
  <c r="H28" i="9"/>
  <c r="I28" i="9" s="1"/>
  <c r="H27" i="9"/>
  <c r="H26" i="9"/>
  <c r="H25" i="9"/>
  <c r="H24" i="9"/>
  <c r="H23" i="9"/>
  <c r="G22" i="9"/>
  <c r="F22" i="9"/>
  <c r="E22" i="9"/>
  <c r="D22" i="9"/>
  <c r="C22" i="9"/>
  <c r="B22" i="9"/>
  <c r="H21" i="9"/>
  <c r="G20" i="9"/>
  <c r="F20" i="9"/>
  <c r="E20" i="9"/>
  <c r="D20" i="9"/>
  <c r="C20" i="9"/>
  <c r="B20" i="9"/>
  <c r="H19" i="9"/>
  <c r="I19" i="9" s="1"/>
  <c r="H18" i="9"/>
  <c r="G17" i="9"/>
  <c r="F17" i="9"/>
  <c r="E17" i="9"/>
  <c r="D17" i="9"/>
  <c r="C17" i="9"/>
  <c r="B17" i="9"/>
  <c r="H16" i="9"/>
  <c r="I16" i="9" s="1"/>
  <c r="H15" i="9"/>
  <c r="G13" i="9"/>
  <c r="G14" i="9" s="1"/>
  <c r="F13" i="9"/>
  <c r="F14" i="9" s="1"/>
  <c r="E13" i="9"/>
  <c r="E14" i="9" s="1"/>
  <c r="D13" i="9"/>
  <c r="D14" i="9" s="1"/>
  <c r="C13" i="9"/>
  <c r="C14" i="9" s="1"/>
  <c r="B13" i="9"/>
  <c r="H12" i="9"/>
  <c r="G11" i="9"/>
  <c r="F11" i="9"/>
  <c r="E11" i="9"/>
  <c r="D11" i="9"/>
  <c r="C11" i="9"/>
  <c r="B11" i="9"/>
  <c r="H10" i="9"/>
  <c r="G9" i="9"/>
  <c r="F9" i="9"/>
  <c r="E9" i="9"/>
  <c r="D9" i="9"/>
  <c r="C9" i="9"/>
  <c r="B9" i="9"/>
  <c r="H8" i="9"/>
  <c r="G6" i="9"/>
  <c r="G7" i="9" s="1"/>
  <c r="F6" i="9"/>
  <c r="F7" i="9" s="1"/>
  <c r="E6" i="9"/>
  <c r="E7" i="9" s="1"/>
  <c r="D6" i="9"/>
  <c r="D7" i="9" s="1"/>
  <c r="C6" i="9"/>
  <c r="C7" i="9" s="1"/>
  <c r="B6" i="9"/>
  <c r="B7" i="9" s="1"/>
  <c r="H5" i="9"/>
  <c r="I5" i="9" s="1"/>
  <c r="H4" i="9"/>
  <c r="H3" i="9"/>
  <c r="H2" i="9"/>
  <c r="I29" i="9" l="1"/>
  <c r="K17" i="16"/>
  <c r="I37" i="9"/>
  <c r="I38" i="9"/>
  <c r="I31" i="9"/>
  <c r="I15" i="9"/>
  <c r="I18" i="9"/>
  <c r="I24" i="9"/>
  <c r="I32" i="9"/>
  <c r="K16" i="16"/>
  <c r="I25" i="9"/>
  <c r="I10" i="9"/>
  <c r="I26" i="9"/>
  <c r="I34" i="9"/>
  <c r="I3" i="9"/>
  <c r="J3" i="9" s="1"/>
  <c r="J4" i="9" s="1"/>
  <c r="J5" i="9" s="1"/>
  <c r="I4" i="9"/>
  <c r="I27" i="9"/>
  <c r="I35" i="9"/>
  <c r="H20" i="9"/>
  <c r="I20" i="9" s="1"/>
  <c r="H7" i="9"/>
  <c r="I7" i="9" s="1"/>
  <c r="H13" i="9"/>
  <c r="H22" i="9"/>
  <c r="I22" i="9" s="1"/>
  <c r="H11" i="9"/>
  <c r="I11" i="9" s="1"/>
  <c r="L26" i="16"/>
  <c r="M26" i="16" s="1"/>
  <c r="L15" i="16"/>
  <c r="H9" i="9"/>
  <c r="I9" i="9" s="1"/>
  <c r="F6" i="8"/>
  <c r="H6" i="9"/>
  <c r="I6" i="9" s="1"/>
  <c r="H17" i="9"/>
  <c r="I17" i="9" s="1"/>
  <c r="B14" i="9"/>
  <c r="H14" i="9" s="1"/>
  <c r="I14" i="9" s="1"/>
  <c r="B8" i="7"/>
  <c r="I11" i="16" s="1"/>
  <c r="H11" i="16" s="1"/>
  <c r="B9" i="7"/>
  <c r="I12" i="16" s="1"/>
  <c r="B10" i="7"/>
  <c r="I13" i="16" s="1"/>
  <c r="B11" i="7"/>
  <c r="I14" i="16" s="1"/>
  <c r="B12" i="7"/>
  <c r="I15" i="16" s="1"/>
  <c r="B13" i="7"/>
  <c r="I16" i="16" s="1"/>
  <c r="B14" i="7"/>
  <c r="B8" i="3"/>
  <c r="B9" i="3"/>
  <c r="B10" i="3"/>
  <c r="B11" i="3"/>
  <c r="B12" i="3"/>
  <c r="B13" i="3"/>
  <c r="B14" i="3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C6" i="8" s="1"/>
  <c r="E89" i="6"/>
  <c r="D6" i="8" s="1"/>
  <c r="E6" i="6"/>
  <c r="D6" i="6"/>
  <c r="I23" i="9" l="1"/>
  <c r="I8" i="9"/>
  <c r="I12" i="9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K15" i="16"/>
  <c r="J15" i="16" s="1"/>
  <c r="J16" i="16" s="1"/>
  <c r="J28" i="16" s="1"/>
  <c r="I13" i="9"/>
  <c r="I21" i="9"/>
  <c r="L16" i="16"/>
  <c r="L27" i="16"/>
  <c r="M27" i="16" s="1"/>
  <c r="H12" i="16"/>
  <c r="H13" i="16" s="1"/>
  <c r="I17" i="16"/>
  <c r="D7" i="8"/>
  <c r="C7" i="8"/>
  <c r="G17" i="16"/>
  <c r="F17" i="16" s="1"/>
  <c r="F29" i="16" s="1"/>
  <c r="J17" i="16"/>
  <c r="J29" i="16" s="1"/>
  <c r="J27" i="16" l="1"/>
  <c r="K27" i="16" s="1"/>
  <c r="M8" i="9"/>
  <c r="K30" i="16"/>
  <c r="J30" i="16" s="1"/>
  <c r="F8" i="8"/>
  <c r="J40" i="9"/>
  <c r="G29" i="16"/>
  <c r="F30" i="16"/>
  <c r="H25" i="16"/>
  <c r="I25" i="16" s="1"/>
  <c r="H14" i="16"/>
  <c r="K28" i="16"/>
  <c r="L17" i="16"/>
  <c r="L29" i="16" s="1"/>
  <c r="L30" i="16" s="1"/>
  <c r="L28" i="16"/>
  <c r="M28" i="16" s="1"/>
  <c r="K29" i="16"/>
  <c r="M29" i="16" l="1"/>
  <c r="H15" i="16"/>
  <c r="H26" i="16"/>
  <c r="I26" i="16" s="1"/>
  <c r="H16" i="16" l="1"/>
  <c r="H27" i="16"/>
  <c r="I27" i="16" s="1"/>
  <c r="H17" i="16" l="1"/>
  <c r="H29" i="16" s="1"/>
  <c r="H30" i="16" s="1"/>
  <c r="H28" i="16"/>
  <c r="I28" i="16" s="1"/>
  <c r="I29" i="16" l="1"/>
</calcChain>
</file>

<file path=xl/sharedStrings.xml><?xml version="1.0" encoding="utf-8"?>
<sst xmlns="http://schemas.openxmlformats.org/spreadsheetml/2006/main" count="270" uniqueCount="209">
  <si>
    <t>IPC</t>
  </si>
  <si>
    <t>IPC Salud</t>
  </si>
  <si>
    <t>Variación mensual</t>
  </si>
  <si>
    <t>Variación Anual</t>
  </si>
  <si>
    <t>VARIACIÓN ÚLTIMO MES</t>
  </si>
  <si>
    <t>CCT108/75. categorías y puestos de trabajo</t>
  </si>
  <si>
    <t>Profesionales Bioquímicos - nutricionistas</t>
  </si>
  <si>
    <t>Primera Categoría</t>
  </si>
  <si>
    <t>Segunda categoría</t>
  </si>
  <si>
    <t xml:space="preserve">Tercera categoria </t>
  </si>
  <si>
    <t xml:space="preserve">Cuarta categoría </t>
  </si>
  <si>
    <t xml:space="preserve">Quinta categoria </t>
  </si>
  <si>
    <t>Promedio</t>
  </si>
  <si>
    <t>SALARIOS</t>
  </si>
  <si>
    <t>Fecha cotizacion</t>
  </si>
  <si>
    <t>Mes</t>
  </si>
  <si>
    <t>Año</t>
  </si>
  <si>
    <t>Compra</t>
  </si>
  <si>
    <t>Venta</t>
  </si>
  <si>
    <t>Etiquetas de fila</t>
  </si>
  <si>
    <t>Promedio de Venta</t>
  </si>
  <si>
    <t>Tipo de cambio</t>
  </si>
  <si>
    <t>VARIACIÓN ÚLTIMO MES*</t>
  </si>
  <si>
    <t>Variables que impactan en los ingresos</t>
  </si>
  <si>
    <t>Anexo I. Evolución cuotas de Medicina Prepaga.</t>
  </si>
  <si>
    <t>Cuadro 12. Aumentos autorizados EMP</t>
  </si>
  <si>
    <t>Resolución Min. de Salud</t>
  </si>
  <si>
    <t>%</t>
  </si>
  <si>
    <t>Vigencia</t>
  </si>
  <si>
    <t>Incremento anual acumulado</t>
  </si>
  <si>
    <t>1526/2012</t>
  </si>
  <si>
    <t>A partir de septiembre 2012 con respecto al valor vigente al 1° de junio de 2012</t>
  </si>
  <si>
    <t>1982/2012</t>
  </si>
  <si>
    <t>A partir de diciembre 2012 acumulativo a Sept 2012</t>
  </si>
  <si>
    <t>534/2013</t>
  </si>
  <si>
    <t>A partir de mayo 2013 acumulativo a dic 2012</t>
  </si>
  <si>
    <t>1344/2013</t>
  </si>
  <si>
    <t>A partir de septiembre 2013 acumulativo a mayo 2013</t>
  </si>
  <si>
    <t>1994/2013</t>
  </si>
  <si>
    <t>Según la fecha de notificación a los usuarios (se puede asumir que a partir de enero 2014). Acumulativo a sept 2013</t>
  </si>
  <si>
    <t>185/2014</t>
  </si>
  <si>
    <t>A partir de marzo 2014 (acumulativo con lo autorizado en la Res 1994/2013)</t>
  </si>
  <si>
    <t>750/2014</t>
  </si>
  <si>
    <t>A partir del 1° de junio de 2014 (acumulativo con lo autorizado en la Res 185/2014)</t>
  </si>
  <si>
    <t>1496/2014</t>
  </si>
  <si>
    <t>A partir del 1° de octubre de 2014 (acumulativo con lo autorizado en la Res 750/2014)</t>
  </si>
  <si>
    <t>1880/2014</t>
  </si>
  <si>
    <t>A partir del 1° de diciembre de 2014 (acumulativo con lo autorizado en la Res 1496/2014)</t>
  </si>
  <si>
    <t>49/2015</t>
  </si>
  <si>
    <t>A partir del 1° de marzo de 2015 (acumulativo con lo autorizado en la Res 1880/2014)</t>
  </si>
  <si>
    <t>502/2015</t>
  </si>
  <si>
    <t>A partir del 1° de junio de 2015 (acumulativo con lo autorizado en la Res 49/2015)</t>
  </si>
  <si>
    <t>1001/2015</t>
  </si>
  <si>
    <t>A partir del 1° de agosto de 2015 (acumulativo con lo autorizado en la Res 502/2015)</t>
  </si>
  <si>
    <t>1567/2015</t>
  </si>
  <si>
    <t>A partir del 1° de octubre de 2015 (acumulativo con lo autorizado en la Res 1001/2015)</t>
  </si>
  <si>
    <t>82/2016</t>
  </si>
  <si>
    <t>A partir del 1° de febrero de 2016 (acumulativo con lo autorizado en la Res 1567/2015)</t>
  </si>
  <si>
    <t>572/2016</t>
  </si>
  <si>
    <t>A partir del 1° de junio de 2016 (acumulativo con lo autorizado en la Res 82/2016)</t>
  </si>
  <si>
    <t>A partir del 1° de julio de 2016 (acumulativo con lo autorizado en la Res 82/2016)</t>
  </si>
  <si>
    <t>1287 - E/2016</t>
  </si>
  <si>
    <t>A partir del 1° de octubre de 2016 (acumulativo con lo autorizado en la Res 572/2016)</t>
  </si>
  <si>
    <t>2371 - E/2016</t>
  </si>
  <si>
    <t>A partir del 1° de febrero de 2017 (acumulativo con lo autorizado en la Res 1287- E/2016)</t>
  </si>
  <si>
    <t>613-E/2017</t>
  </si>
  <si>
    <t>A partir del 1° de julio de 2017 (6%) y a partir de 1° de agosto de 2017 (5%), acumulativo con lo autorizado en la Res 2371- E/2016.</t>
  </si>
  <si>
    <t>1050-E/2017</t>
  </si>
  <si>
    <t>A partir del 1° de septiembre de 2017 (5%), acumulativo con lo autorizado en la Res 613- E/2017.</t>
  </si>
  <si>
    <t>1975-E/2017</t>
  </si>
  <si>
    <t>A partir del 1° de diciembre de 2017 (6%), acumulativo con lo autorizado en la Res 1050- E/2017.</t>
  </si>
  <si>
    <t>2479-E/2017</t>
  </si>
  <si>
    <t>A partir del 1° de febrero de 2018 (4%), acumulativo con lo autorizado en la Res 1975-E/2017.</t>
  </si>
  <si>
    <t>798/2018</t>
  </si>
  <si>
    <t>A partir del 1° de junio de 2018 (7,5%), acumulativo con lo autorizado en la Res 2479-E/2017</t>
  </si>
  <si>
    <t>1239/2018</t>
  </si>
  <si>
    <t>A partir del 1° de agosto de 2018 (7,5%), acumulativo con lo autorizado en la Res 798/2018</t>
  </si>
  <si>
    <t>1780/2018</t>
  </si>
  <si>
    <t>A partir del 1° de octubre de 2018 (8%), acumulativo con lo autorizado en la Res 1239/2018</t>
  </si>
  <si>
    <t>262/2018</t>
  </si>
  <si>
    <t>A partir del 1° de diciembre de 2018 (8,5%), acumulativo con lo autorizado en la Res 1780/2018</t>
  </si>
  <si>
    <t>933/2018</t>
  </si>
  <si>
    <t>A partir del 1° de febrero de 2019 (5%), acumulativo con lo autorizado en la Res 262/2018</t>
  </si>
  <si>
    <t>592/2019</t>
  </si>
  <si>
    <t>A partir del 1° de mayo de 2019 (7,5%), acumulativo con lo autorizado en la Res 933/2019</t>
  </si>
  <si>
    <t>872/2019</t>
  </si>
  <si>
    <t>Hasta DIECISIETE CON CINCUENTA POR CIENTO (17,50%), desdoblando el porcentaje citado en tres tramos no acumulativos, resultando un aumento de CINCO CON CINCUENTA POR CIENTO (5,50%) a partir del 1º de julio de 2019, de SEIS POR CIENTO (6,00%) a partir del 1º de agosto de 2019 y de SEIS POR CIENTO (6,00%) a partir del 1º de septiembre de 2019, acumulativo con lo autorizado en la Res 592/2019</t>
  </si>
  <si>
    <t>1701/2019</t>
  </si>
  <si>
    <t>Aumento general, complementario y acumulativo de aquel que fuera aprobado mediante la Res 872/2019, de hasta CUATRO POR CIENTO (4%) a partir del 1º de octubre de 2019 y de hasta CUATRO POR CIENTO (4%) adicional y acumulativo a partir del 1º de noviembre de 2019</t>
  </si>
  <si>
    <t>2824/2019</t>
  </si>
  <si>
    <t>Aumento general, complementario y acumulativo de aquel que fuera aprobado mediante la Resolución 1701/2019, de hasta DOCE POR CIENTO (12%) a partir del 1º del diciembre de 2019</t>
  </si>
  <si>
    <t>1787/2020</t>
  </si>
  <si>
    <t>Aumento general, complementario y acumulativo de aquel que fuera aprobado mediante la Resolución 2824/2019, de hasta DIEZ (10%) a partir del 1º de diciembre de 2020</t>
  </si>
  <si>
    <t>531/2021</t>
  </si>
  <si>
    <t>Aumento general, complementario y acumulativo de aquel que fue aprobado para diciembre de 2020 mediante la Resolución Nº 1787/20, de hasta un TRES Y MEDIO POR CIENTO (3,5%) a partir del 1º de marzo de 2021.</t>
  </si>
  <si>
    <t>987/2021</t>
  </si>
  <si>
    <t>Autorizase a todas las Entidades de Medicina Prepaga inscriptas en el Registro Nacional de Entidades de Medicina Prepaga (RNEMP) un aumento general y complementario de aquel que ha sido aprobado para el mes de marzo de 2021 mediante la Resolución Nº 531/21-MS, de hasta un CUATRO Y MEDIO POR CIENTO (4,5%) a partir del 1º de abril de 2021, y de hasta un CINCO Y MEDIO POR CIENTO (5,5%) adicional a partir del 1º de mayo de 2021</t>
  </si>
  <si>
    <t>2125/2021</t>
  </si>
  <si>
    <t>Autorizase a todas las Entidades de Medicina Prepaga inscriptas en el Registro Nacional de Entidades de Medicina Prepaga (RNEMP) aumentos generales, complementarios y acumulativos de aquel que ha sido aprobado para el mes de mayo de 2021, mediante la Resolución Nº 987/21-MS, de hasta un NUEVE POR CIENTO (9%) a partir del 1º de agosto de 2021, NUEVE POR CIENTO (9%) a partir del 1º de septiembre de 2021, NUEVE POR CIENTO (9%) a partir del 1º de octubre de 2021 y NUEVE POR CIENTO (9%) a partir del 1º de enero de 2022.</t>
  </si>
  <si>
    <t>459/2022</t>
  </si>
  <si>
    <t>Autorizase a todas las entidades de medicina prepaga inscriptas en el registro nacional de entidades de medicina prepaga (rnemp) aumentos generales, complementarios y acumulativos de aquel que ha sido aprobado para el mes de enero de 2022 mediante la resolucion nº 2125/21 del ministerio de salud, de hasta un seis por ciento (6%) a partir del 1º de marzo de 2022 y de hasta un seis por ciento (6%) a partir del 1º de abril de 2022.</t>
  </si>
  <si>
    <t>867/2022</t>
  </si>
  <si>
    <t>Autorizase a todas las entidades de medicina prepaga inscriptas en el registro nacional de entidades de medicina prepaga (rnemp) aumentos generales, complementarios y acumulativos de aquel que ha sido aprobado para el mes de abril de 2022, mediante la resolucion del ministerio de salud nº 459/2022, de hasta un ocho por ciento (8%) a partir del 1º de mayo de 2022, de hasta un diez por ciento (10%) adicional y acumulativo a partir del 1º de junio de 2022 y de hasta un cuatro por ciento (4%) adicional y acumulativo a partir del 1º de julio de 2022.</t>
  </si>
  <si>
    <t>Indice de costos de salud</t>
  </si>
  <si>
    <t>A implementarse en Agosto 2022</t>
  </si>
  <si>
    <t>A implementarse en Octubre 2022</t>
  </si>
  <si>
    <t>A implementarse en Diciembre 2022. El mismo se desdoblo entre diciembre y Enero.</t>
  </si>
  <si>
    <t>INDICE DE COSTOS DE SAUD</t>
  </si>
  <si>
    <t>Desregulación</t>
  </si>
  <si>
    <t>Cuotas EMPP</t>
  </si>
  <si>
    <t>Aumentos</t>
  </si>
  <si>
    <t>la base del aumento es otra</t>
  </si>
  <si>
    <t>Fue un acuerdo Ad hoc por congelamiento de cuotas</t>
  </si>
  <si>
    <t>IPC SALUD</t>
  </si>
  <si>
    <t xml:space="preserve">DÓLAR </t>
  </si>
  <si>
    <t>ARANCELES</t>
  </si>
  <si>
    <t>laboratorio</t>
  </si>
  <si>
    <t>imágenes</t>
  </si>
  <si>
    <t>aranceles</t>
  </si>
  <si>
    <t>cap PAMI</t>
  </si>
  <si>
    <t>cap OSN</t>
  </si>
  <si>
    <t>cuota EMPP</t>
  </si>
  <si>
    <t>Inflacion</t>
  </si>
  <si>
    <t>Salarios</t>
  </si>
  <si>
    <t>Dólar</t>
  </si>
  <si>
    <t>Cambio de base</t>
  </si>
  <si>
    <t>VARIACIÓN ACUMULADA 2023</t>
  </si>
  <si>
    <t>aran acum</t>
  </si>
  <si>
    <t>EMPP acum</t>
  </si>
  <si>
    <t>IPC acum</t>
  </si>
  <si>
    <t>IPC Salud acum</t>
  </si>
  <si>
    <t>Salarios acum</t>
  </si>
  <si>
    <t>Dólar acum</t>
  </si>
  <si>
    <t>aran v.a</t>
  </si>
  <si>
    <t>EMPP v.a</t>
  </si>
  <si>
    <t>IPC v.a</t>
  </si>
  <si>
    <t>IPC Salud v.a</t>
  </si>
  <si>
    <t>Salarios v.a</t>
  </si>
  <si>
    <t>Dólar v.a</t>
  </si>
  <si>
    <t>Período</t>
  </si>
  <si>
    <t>Mediana</t>
  </si>
  <si>
    <t>PROYECCIONES TIPO DE CAMBIO E IPC</t>
  </si>
  <si>
    <t>REM - BANCO CENTRAL</t>
  </si>
  <si>
    <t>Tomografia</t>
  </si>
  <si>
    <t>Resonancia</t>
  </si>
  <si>
    <t>Radiologia</t>
  </si>
  <si>
    <t>Ecografia</t>
  </si>
  <si>
    <t>Mamografía</t>
  </si>
  <si>
    <t>VARIACIÓN PROMEDIO ÚLTIMO MES</t>
  </si>
  <si>
    <t>Variación ultimo mes por prestacion</t>
  </si>
  <si>
    <t>Fuente: Informe mensual SORDIC</t>
  </si>
  <si>
    <r>
      <t>IPC: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Nivel General.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</si>
  <si>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IPC Salud: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Rubro Salud.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</si>
  <si>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Dólar oficial:</t>
    </r>
    <r>
      <rPr>
        <sz val="11"/>
        <color theme="1"/>
        <rFont val="Tw Cen MT"/>
        <family val="2"/>
        <scheme val="minor"/>
      </rPr>
      <t xml:space="preserve"> Tipo de cambio venta. Promedios mensuales. </t>
    </r>
    <r>
      <rPr>
        <b/>
        <sz val="11"/>
        <color theme="1"/>
        <rFont val="Tw Cen MT"/>
        <family val="2"/>
        <scheme val="minor"/>
      </rPr>
      <t>Fuente: Banco Nación.</t>
    </r>
  </si>
  <si>
    <r>
      <t>Salarios:</t>
    </r>
    <r>
      <rPr>
        <sz val="11"/>
        <color theme="1"/>
        <rFont val="Tw Cen MT"/>
        <family val="2"/>
        <scheme val="minor"/>
      </rPr>
      <t xml:space="preserve"> variación según paritarias acordadas en el CCT 108/75. </t>
    </r>
    <r>
      <rPr>
        <b/>
        <sz val="11"/>
        <color theme="1"/>
        <rFont val="Tw Cen MT"/>
        <family val="2"/>
        <scheme val="minor"/>
      </rPr>
      <t>Fuente: Acuerdo paritartias del sector.</t>
    </r>
  </si>
  <si>
    <r>
      <t xml:space="preserve">Costos: </t>
    </r>
    <r>
      <rPr>
        <sz val="11"/>
        <color theme="1"/>
        <rFont val="Tw Cen MT"/>
        <family val="2"/>
        <scheme val="minor"/>
      </rPr>
      <t xml:space="preserve">Informe mensual Sistema Estadístico de Costos de Diagnóstico por Imágenes en la Provincia de Córdoba. </t>
    </r>
    <r>
      <rPr>
        <b/>
        <sz val="11"/>
        <color theme="1"/>
        <rFont val="Tw Cen MT"/>
        <family val="2"/>
        <scheme val="minor"/>
      </rPr>
      <t>Fuente: SORDIC.</t>
    </r>
  </si>
  <si>
    <r>
      <t xml:space="preserve">Cuotas EMMP: </t>
    </r>
    <r>
      <rPr>
        <sz val="11"/>
        <color theme="1"/>
        <rFont val="Tw Cen MT"/>
        <family val="2"/>
        <scheme val="minor"/>
      </rPr>
      <t xml:space="preserve">Hasta diciembre 2023 aumentos autorizados en función del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</si>
  <si>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Aranceles: </t>
    </r>
    <r>
      <rPr>
        <sz val="11"/>
        <color theme="1"/>
        <rFont val="Tw Cen MT"/>
        <family val="2"/>
        <scheme val="minor"/>
      </rPr>
      <t xml:space="preserve">Hasta diciembre 2023 aumentos autorizados en función del 90%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</si>
  <si>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Proyecciones tipo de cambio e inflación: </t>
    </r>
    <r>
      <rPr>
        <sz val="11"/>
        <color theme="1"/>
        <rFont val="Tw Cen MT"/>
        <family val="2"/>
        <scheme val="minor"/>
      </rPr>
      <t xml:space="preserve">Relevamiento de expectativas de mercado. </t>
    </r>
    <r>
      <rPr>
        <b/>
        <sz val="11"/>
        <color theme="1"/>
        <rFont val="Tw Cen MT"/>
        <family val="2"/>
        <scheme val="minor"/>
      </rPr>
      <t>Fuente: Banco Central.</t>
    </r>
  </si>
  <si>
    <t>Var anual promedio</t>
  </si>
  <si>
    <t>Tomografía</t>
  </si>
  <si>
    <t>Radiología</t>
  </si>
  <si>
    <t>Ecografía</t>
  </si>
  <si>
    <t>Variación anual</t>
  </si>
  <si>
    <t xml:space="preserve">El presente tablero tiene el objetivo de monitorear las principales variables de la economía que impactan en los costos y los ingresos de los prestadores de servicios de salud. Se actualiza mensualmente en función de la publicación de datos oficiales y proyecciones. Se calcula la variación del último mes disponible, la variación anual, y acumulada según períodos disponibles de análisis. Las fuentes de información para cada variable son las siguientes: </t>
  </si>
  <si>
    <t>2024*</t>
  </si>
  <si>
    <t>Avalian</t>
  </si>
  <si>
    <t>Galeno</t>
  </si>
  <si>
    <t>Hospital Slemán</t>
  </si>
  <si>
    <t>Hospital Británico</t>
  </si>
  <si>
    <t>Hospital Italiano</t>
  </si>
  <si>
    <t>Medicus</t>
  </si>
  <si>
    <t>Medifé</t>
  </si>
  <si>
    <t>Omint</t>
  </si>
  <si>
    <t>Osde</t>
  </si>
  <si>
    <t>Sancor</t>
  </si>
  <si>
    <t>SMG</t>
  </si>
  <si>
    <t>Aranceles (90%)</t>
  </si>
  <si>
    <t>Acumulado</t>
  </si>
  <si>
    <t>Total año 2024</t>
  </si>
  <si>
    <t>VARIACIÓN FEBRERO 2024</t>
  </si>
  <si>
    <t>Acumulado anual</t>
  </si>
  <si>
    <t>VARIACIÓN ACUMULADA 2024*</t>
  </si>
  <si>
    <t>* Febrero 2024</t>
  </si>
  <si>
    <t>Coloque sus aranceles de Dic 2023</t>
  </si>
  <si>
    <t>*El valor esperado corresponde al 90% del aumento de los valores de las cuotas de EMPP</t>
  </si>
  <si>
    <t>Valor esperado* a Febrero 2024</t>
  </si>
  <si>
    <t>Valor a diciembre 2023</t>
  </si>
  <si>
    <t>su arancel</t>
  </si>
  <si>
    <t>Dólar oficial</t>
  </si>
  <si>
    <t>EMPP</t>
  </si>
  <si>
    <t>Coloque sus aranceles</t>
  </si>
  <si>
    <r>
      <t xml:space="preserve">En este gráfico puede </t>
    </r>
    <r>
      <rPr>
        <b/>
        <sz val="11"/>
        <color theme="1"/>
        <rFont val="Tw Cen MT"/>
        <family val="2"/>
        <scheme val="minor"/>
      </rPr>
      <t>comparar la variación de los aranceles que recibió</t>
    </r>
    <r>
      <rPr>
        <sz val="11"/>
        <color theme="1"/>
        <rFont val="Tw Cen MT"/>
        <family val="2"/>
        <scheme val="minor"/>
      </rPr>
      <t xml:space="preserve"> entre febrero y diciembre, con la variación de otras variables de la economía, incluso el aumento de aranceles teórico que deberían trasladar las prepagas. 
Para el cálculo, </t>
    </r>
    <r>
      <rPr>
        <b/>
        <sz val="11"/>
        <color theme="1"/>
        <rFont val="Tw Cen MT"/>
        <family val="2"/>
        <scheme val="minor"/>
      </rPr>
      <t>tiene que colocar los valores en pesos de los aranceles de diciembre y febrero</t>
    </r>
    <r>
      <rPr>
        <sz val="11"/>
        <color theme="1"/>
        <rFont val="Tw Cen MT"/>
        <family val="2"/>
        <scheme val="minor"/>
      </rPr>
      <t xml:space="preserve"> de una práctica o los aranceles promedios de un conjunto de prácticas, ya sea por tipo de prestación, por financiador, etc. </t>
    </r>
  </si>
  <si>
    <t>*Marzo 2024</t>
  </si>
  <si>
    <t>*A marzo</t>
  </si>
  <si>
    <t>*Mar 2024</t>
  </si>
  <si>
    <t>VARIACIÓN MARZO  2024</t>
  </si>
  <si>
    <t>VARIACIÓN ABRIL 2024</t>
  </si>
  <si>
    <t>2024* A marzo</t>
  </si>
  <si>
    <t>* Acumulado a marzo</t>
  </si>
  <si>
    <t>Hospital Alemán</t>
  </si>
  <si>
    <t xml:space="preserve">VARIACIÓN ESPERADA  A MARZO </t>
  </si>
  <si>
    <t>* Acumulado a Marzo</t>
  </si>
  <si>
    <t>Evolución 2019-2024 (a marzo)</t>
  </si>
  <si>
    <t>Valor a marzo2024</t>
  </si>
  <si>
    <t>Variación a Marzo 24</t>
  </si>
  <si>
    <t>* A marzo</t>
  </si>
  <si>
    <t>* a marzo</t>
  </si>
  <si>
    <t>Aumento Arancel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</si>
</sst>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0.000"/>
    <numFmt numFmtId="166" formatCode="0.0000"/>
    <numFmt numFmtId="167" formatCode="0.0"/>
    <numFmt numFmtId="168" formatCode="&quot;$&quot;\ #,##0"/>
    <numFmt numFmtId="169" formatCode="0.000%"/>
  </numFmts>
  <fonts count="25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Tw Cen MT"/>
      <family val="2"/>
      <scheme val="minor"/>
    </font>
    <font>
      <b/>
      <sz val="1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20"/>
      <color theme="1"/>
      <name val="Tw Cen MT"/>
      <family val="2"/>
      <scheme val="minor"/>
    </font>
    <font>
      <sz val="9"/>
      <color theme="1"/>
      <name val="Tw Cen MT"/>
      <family val="2"/>
      <scheme val="minor"/>
    </font>
    <font>
      <b/>
      <sz val="9"/>
      <color theme="1"/>
      <name val="Tw Cen MT"/>
      <family val="2"/>
      <scheme val="minor"/>
    </font>
    <font>
      <b/>
      <sz val="9"/>
      <color rgb="FF000000"/>
      <name val="Tw Cen MT"/>
      <family val="2"/>
      <scheme val="minor"/>
    </font>
    <font>
      <sz val="9"/>
      <color rgb="FF000000"/>
      <name val="Tw Cen MT"/>
      <family val="2"/>
      <scheme val="minor"/>
    </font>
    <font>
      <i/>
      <sz val="9"/>
      <color theme="1"/>
      <name val="Tw Cen MT"/>
      <family val="2"/>
      <scheme val="minor"/>
    </font>
    <font>
      <b/>
      <sz val="14"/>
      <color rgb="FFFFFFFF"/>
      <name val="Roboto"/>
    </font>
    <font>
      <sz val="14"/>
      <color rgb="FF000000"/>
      <name val="Roboto"/>
    </font>
    <font>
      <b/>
      <sz val="14"/>
      <color theme="0"/>
      <name val="Tw Cen MT"/>
      <family val="2"/>
      <scheme val="minor"/>
    </font>
    <font>
      <b/>
      <sz val="20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Tw Cen MT"/>
      <family val="2"/>
      <scheme val="minor"/>
    </font>
    <font>
      <sz val="8"/>
      <color theme="1"/>
      <name val="Arial"/>
      <family val="2"/>
    </font>
    <font>
      <b/>
      <sz val="10"/>
      <color theme="0"/>
      <name val="Tw Cen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17" fontId="0" fillId="0" borderId="0" xfId="0" applyNumberFormat="1"/>
    <xf numFmtId="2" fontId="0" fillId="0" borderId="0" xfId="0" applyNumberFormat="1"/>
    <xf numFmtId="0" fontId="4" fillId="0" borderId="0" xfId="0" applyFont="1"/>
    <xf numFmtId="10" fontId="0" fillId="0" borderId="0" xfId="1" applyNumberFormat="1" applyFont="1"/>
    <xf numFmtId="0" fontId="3" fillId="2" borderId="0" xfId="0" applyFont="1" applyFill="1"/>
    <xf numFmtId="0" fontId="5" fillId="2" borderId="0" xfId="0" applyFont="1" applyFill="1"/>
    <xf numFmtId="9" fontId="0" fillId="2" borderId="0" xfId="1" applyFont="1" applyFill="1"/>
    <xf numFmtId="0" fontId="0" fillId="2" borderId="1" xfId="0" applyFill="1" applyBorder="1" applyAlignment="1">
      <alignment horizontal="left"/>
    </xf>
    <xf numFmtId="10" fontId="0" fillId="2" borderId="1" xfId="1" applyNumberFormat="1" applyFont="1" applyFill="1" applyBorder="1"/>
    <xf numFmtId="10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3" fontId="0" fillId="0" borderId="0" xfId="0" applyNumberFormat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7" fontId="9" fillId="0" borderId="0" xfId="0" applyNumberFormat="1" applyFont="1"/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left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164" fontId="9" fillId="0" borderId="0" xfId="1" applyNumberFormat="1" applyFont="1"/>
    <xf numFmtId="1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9" fontId="0" fillId="0" borderId="0" xfId="1" applyFont="1"/>
    <xf numFmtId="9" fontId="0" fillId="6" borderId="0" xfId="1" applyFont="1" applyFill="1"/>
    <xf numFmtId="10" fontId="9" fillId="0" borderId="0" xfId="0" applyNumberFormat="1" applyFont="1"/>
    <xf numFmtId="166" fontId="0" fillId="0" borderId="0" xfId="0" applyNumberFormat="1"/>
    <xf numFmtId="165" fontId="0" fillId="0" borderId="0" xfId="0" applyNumberFormat="1"/>
    <xf numFmtId="10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1" fontId="0" fillId="0" borderId="0" xfId="0" applyNumberFormat="1"/>
    <xf numFmtId="164" fontId="0" fillId="0" borderId="0" xfId="1" applyNumberFormat="1" applyFont="1"/>
    <xf numFmtId="0" fontId="14" fillId="7" borderId="11" xfId="0" applyFont="1" applyFill="1" applyBorder="1" applyAlignment="1">
      <alignment horizontal="center" vertical="center" wrapText="1"/>
    </xf>
    <xf numFmtId="17" fontId="15" fillId="7" borderId="1" xfId="0" applyNumberFormat="1" applyFont="1" applyFill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7" fontId="3" fillId="0" borderId="0" xfId="0" applyNumberFormat="1" applyFont="1"/>
    <xf numFmtId="0" fontId="14" fillId="10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166" fontId="20" fillId="0" borderId="0" xfId="0" applyNumberFormat="1" applyFont="1"/>
    <xf numFmtId="167" fontId="0" fillId="0" borderId="0" xfId="0" applyNumberFormat="1"/>
    <xf numFmtId="167" fontId="21" fillId="0" borderId="0" xfId="0" applyNumberFormat="1" applyFont="1"/>
    <xf numFmtId="10" fontId="6" fillId="2" borderId="0" xfId="0" applyNumberFormat="1" applyFont="1" applyFill="1" applyAlignment="1">
      <alignment horizontal="center" vertical="center"/>
    </xf>
    <xf numFmtId="167" fontId="0" fillId="0" borderId="0" xfId="1" applyNumberFormat="1" applyFont="1"/>
    <xf numFmtId="167" fontId="3" fillId="0" borderId="0" xfId="0" applyNumberFormat="1" applyFont="1"/>
    <xf numFmtId="17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22" fillId="2" borderId="0" xfId="0" applyFont="1" applyFill="1"/>
    <xf numFmtId="9" fontId="0" fillId="0" borderId="0" xfId="0" applyNumberFormat="1"/>
    <xf numFmtId="167" fontId="15" fillId="7" borderId="1" xfId="0" applyNumberFormat="1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8" fontId="3" fillId="2" borderId="12" xfId="0" applyNumberFormat="1" applyFont="1" applyFill="1" applyBorder="1" applyAlignment="1" applyProtection="1">
      <alignment horizontal="center" vertical="center"/>
      <protection locked="0"/>
    </xf>
    <xf numFmtId="168" fontId="3" fillId="2" borderId="0" xfId="0" applyNumberFormat="1" applyFont="1" applyFill="1" applyAlignment="1" applyProtection="1">
      <alignment vertical="center"/>
      <protection locked="0"/>
    </xf>
    <xf numFmtId="166" fontId="21" fillId="0" borderId="0" xfId="0" applyNumberFormat="1" applyFont="1"/>
    <xf numFmtId="166" fontId="23" fillId="0" borderId="0" xfId="0" applyNumberFormat="1" applyFont="1"/>
    <xf numFmtId="2" fontId="0" fillId="0" borderId="0" xfId="1" applyNumberFormat="1" applyFont="1"/>
    <xf numFmtId="169" fontId="0" fillId="0" borderId="0" xfId="1" applyNumberFormat="1" applyFont="1"/>
    <xf numFmtId="164" fontId="0" fillId="2" borderId="1" xfId="1" applyNumberFormat="1" applyFont="1" applyFill="1" applyBorder="1"/>
    <xf numFmtId="0" fontId="1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4" fillId="8" borderId="2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/>
    </xf>
    <xf numFmtId="168" fontId="3" fillId="2" borderId="13" xfId="0" applyNumberFormat="1" applyFont="1" applyFill="1" applyBorder="1" applyAlignment="1">
      <alignment horizontal="center" vertical="center"/>
    </xf>
    <xf numFmtId="168" fontId="3" fillId="2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8" fontId="3" fillId="2" borderId="0" xfId="0" applyNumberFormat="1" applyFont="1" applyFill="1" applyAlignment="1" applyProtection="1">
      <alignment horizontal="center" vertical="center"/>
      <protection locked="0"/>
    </xf>
    <xf numFmtId="10" fontId="3" fillId="2" borderId="17" xfId="1" applyNumberFormat="1" applyFont="1" applyFill="1" applyBorder="1" applyAlignment="1" applyProtection="1">
      <alignment horizontal="center" vertical="center"/>
    </xf>
    <xf numFmtId="10" fontId="3" fillId="2" borderId="18" xfId="1" applyNumberFormat="1" applyFont="1" applyFill="1" applyBorder="1" applyAlignment="1" applyProtection="1">
      <alignment horizontal="center" vertical="center"/>
    </xf>
    <xf numFmtId="10" fontId="3" fillId="2" borderId="19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9" fontId="9" fillId="5" borderId="4" xfId="0" applyNumberFormat="1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Variación anual y acumulada</a:t>
            </a:r>
            <a:r>
              <a:rPr lang="es-AR" b="1" baseline="0"/>
              <a:t> - Variables relevantes</a:t>
            </a:r>
          </a:p>
          <a:p>
            <a:pPr>
              <a:defRPr/>
            </a:pPr>
            <a:r>
              <a:rPr lang="es-AR" b="1" baseline="0"/>
              <a:t>2019 -2024 (a Febrero)</a:t>
            </a:r>
            <a:endParaRPr lang="es-A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'Análisis variables'!$C$23</c:f>
              <c:strCache>
                <c:ptCount val="1"/>
                <c:pt idx="0">
                  <c:v>aran v.a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variables'!$C$25:$C$30</c:f>
              <c:numCache>
                <c:formatCode>0%</c:formatCode>
                <c:ptCount val="6"/>
                <c:pt idx="0">
                  <c:v>0.30022573363431149</c:v>
                </c:pt>
                <c:pt idx="1">
                  <c:v>0.29861111111111116</c:v>
                </c:pt>
                <c:pt idx="2">
                  <c:v>0.47999999999999976</c:v>
                </c:pt>
                <c:pt idx="3">
                  <c:v>0.86092522040987873</c:v>
                </c:pt>
                <c:pt idx="4">
                  <c:v>1.1338442328866227</c:v>
                </c:pt>
                <c:pt idx="5">
                  <c:v>1.0199742430016525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248-A176-A991ED636C19}"/>
            </c:ext>
          </c:extLst>
        </c:ser>
        <c:ser>
          <c:idx val="1"/>
          <c:order val="1"/>
          <c:tx>
            <c:strRef>
              <c:f>'Análisis variables'!$E$23</c:f>
              <c:strCache>
                <c:ptCount val="1"/>
                <c:pt idx="0">
                  <c:v>EMPP v.a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variables'!$E$25:$E$30</c:f>
              <c:numCache>
                <c:formatCode>0%</c:formatCode>
                <c:ptCount val="6"/>
                <c:pt idx="0">
                  <c:v>0.60649819494584856</c:v>
                </c:pt>
                <c:pt idx="1">
                  <c:v>9.9625468164793896E-2</c:v>
                </c:pt>
                <c:pt idx="2">
                  <c:v>0.48</c:v>
                </c:pt>
                <c:pt idx="3">
                  <c:v>1.0089999999999999</c:v>
                </c:pt>
                <c:pt idx="4">
                  <c:v>1.3575991960838993</c:v>
                </c:pt>
                <c:pt idx="5">
                  <c:v>1.1505642846755819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8-4248-A176-A991ED636C19}"/>
            </c:ext>
          </c:extLst>
        </c:ser>
        <c:ser>
          <c:idx val="2"/>
          <c:order val="2"/>
          <c:tx>
            <c:strRef>
              <c:f>'Análisis variables'!$G$23</c:f>
              <c:strCache>
                <c:ptCount val="1"/>
                <c:pt idx="0">
                  <c:v>IPC v.a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variables'!$G$25:$G$30</c:f>
              <c:numCache>
                <c:formatCode>0%</c:formatCode>
                <c:ptCount val="6"/>
                <c:pt idx="0">
                  <c:v>0.53818615751789967</c:v>
                </c:pt>
                <c:pt idx="1">
                  <c:v>0.36152055857253673</c:v>
                </c:pt>
                <c:pt idx="2">
                  <c:v>0.5089999999999999</c:v>
                </c:pt>
                <c:pt idx="3">
                  <c:v>0.94793182335191895</c:v>
                </c:pt>
                <c:pt idx="4">
                  <c:v>2.1140490040542925</c:v>
                </c:pt>
                <c:pt idx="5">
                  <c:v>0.36584062606136092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8-4248-A176-A991ED636C19}"/>
            </c:ext>
          </c:extLst>
        </c:ser>
        <c:ser>
          <c:idx val="3"/>
          <c:order val="3"/>
          <c:tx>
            <c:strRef>
              <c:f>'Análisis variables'!$I$23</c:f>
              <c:strCache>
                <c:ptCount val="1"/>
                <c:pt idx="0">
                  <c:v>IPC Salud v.a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variables'!$I$25:$I$30</c:f>
              <c:numCache>
                <c:formatCode>0%</c:formatCode>
                <c:ptCount val="6"/>
                <c:pt idx="0">
                  <c:v>0.72120896300156323</c:v>
                </c:pt>
                <c:pt idx="1">
                  <c:v>0.28670905237662758</c:v>
                </c:pt>
                <c:pt idx="2">
                  <c:v>0.5178823529411769</c:v>
                </c:pt>
                <c:pt idx="3">
                  <c:v>0.90900635560378196</c:v>
                </c:pt>
                <c:pt idx="4">
                  <c:v>2.2772794965489247</c:v>
                </c:pt>
                <c:pt idx="5">
                  <c:v>0.36805417543149521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8-4248-A176-A991ED636C19}"/>
            </c:ext>
          </c:extLst>
        </c:ser>
        <c:ser>
          <c:idx val="4"/>
          <c:order val="4"/>
          <c:tx>
            <c:strRef>
              <c:f>'Análisis variables'!$K$23</c:f>
              <c:strCache>
                <c:ptCount val="1"/>
                <c:pt idx="0">
                  <c:v>Salarios v.a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variables'!$K$25:$K$30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0.29999999262110211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8-4248-A176-A991ED636C19}"/>
            </c:ext>
          </c:extLst>
        </c:ser>
        <c:ser>
          <c:idx val="5"/>
          <c:order val="5"/>
          <c:tx>
            <c:strRef>
              <c:f>'Análisis variables'!$M$23</c:f>
              <c:strCache>
                <c:ptCount val="1"/>
                <c:pt idx="0">
                  <c:v>Dólar v.a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variables'!$M$25:$M$30</c:f>
              <c:numCache>
                <c:formatCode>0%</c:formatCode>
                <c:ptCount val="6"/>
                <c:pt idx="0">
                  <c:v>0.61967196517161094</c:v>
                </c:pt>
                <c:pt idx="1">
                  <c:v>0.39873417721519</c:v>
                </c:pt>
                <c:pt idx="2">
                  <c:v>0.21880341880341914</c:v>
                </c:pt>
                <c:pt idx="3">
                  <c:v>0.67636746143057502</c:v>
                </c:pt>
                <c:pt idx="4">
                  <c:v>2.6996209410789049</c:v>
                </c:pt>
                <c:pt idx="5">
                  <c:v>0.31020375128346345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65115760"/>
        <c:axId val="1104178400"/>
      </c:barChart>
      <c:lineChart>
        <c:grouping val="standard"/>
        <c:varyColors val="0"/>
        <c:ser>
          <c:idx val="6"/>
          <c:order val="6"/>
          <c:tx>
            <c:strRef>
              <c:f>'Análisis variables'!$B$23</c:f>
              <c:strCache>
                <c:ptCount val="1"/>
                <c:pt idx="0">
                  <c:v>aran acum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variables'!$B$25:$B$30</c:f>
              <c:numCache>
                <c:formatCode>General</c:formatCode>
                <c:ptCount val="6"/>
                <c:pt idx="0">
                  <c:v>130.02257336343115</c:v>
                </c:pt>
                <c:pt idx="1">
                  <c:v>168.84875846501129</c:v>
                </c:pt>
                <c:pt idx="2">
                  <c:v>249.89616252821668</c:v>
                </c:pt>
                <c:pt idx="3">
                  <c:v>465.03807133240451</c:v>
                </c:pt>
                <c:pt idx="4">
                  <c:v>992.3188065853692</c:v>
                </c:pt>
                <c:pt idx="5">
                  <c:v>2004.4584301485843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78-4248-A176-A991ED636C19}"/>
            </c:ext>
          </c:extLst>
        </c:ser>
        <c:ser>
          <c:idx val="7"/>
          <c:order val="7"/>
          <c:tx>
            <c:strRef>
              <c:f>'Análisis variables'!$D$23</c:f>
              <c:strCache>
                <c:ptCount val="1"/>
                <c:pt idx="0">
                  <c:v>EMPP acum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variables'!$D$25:$D$30</c:f>
              <c:numCache>
                <c:formatCode>General</c:formatCode>
                <c:ptCount val="6"/>
                <c:pt idx="0">
                  <c:v>160.64981949458485</c:v>
                </c:pt>
                <c:pt idx="1">
                  <c:v>176.6546329723225</c:v>
                </c:pt>
                <c:pt idx="2">
                  <c:v>261.44885679903729</c:v>
                </c:pt>
                <c:pt idx="3">
                  <c:v>525.25075330926586</c:v>
                </c:pt>
                <c:pt idx="4">
                  <c:v>1238.3307537443877</c:v>
                </c:pt>
                <c:pt idx="5">
                  <c:v>2663.1098916180736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78-4248-A176-A991ED636C19}"/>
            </c:ext>
          </c:extLst>
        </c:ser>
        <c:ser>
          <c:idx val="8"/>
          <c:order val="8"/>
          <c:tx>
            <c:strRef>
              <c:f>'Análisis variables'!$F$23</c:f>
              <c:strCache>
                <c:ptCount val="1"/>
                <c:pt idx="0">
                  <c:v>IPC acum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variables'!$F$25:$F$30</c:f>
              <c:numCache>
                <c:formatCode>General</c:formatCode>
                <c:ptCount val="6"/>
                <c:pt idx="0">
                  <c:v>153.81861575178996</c:v>
                </c:pt>
                <c:pt idx="1">
                  <c:v>209.42720763723148</c:v>
                </c:pt>
                <c:pt idx="2">
                  <c:v>316.02565632458226</c:v>
                </c:pt>
                <c:pt idx="3">
                  <c:v>615.59643295033038</c:v>
                </c:pt>
                <c:pt idx="4">
                  <c:v>1916.9974589283513</c:v>
                </c:pt>
                <c:pt idx="5">
                  <c:v>2618.3130094607372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78-4248-A176-A991ED636C19}"/>
            </c:ext>
          </c:extLst>
        </c:ser>
        <c:ser>
          <c:idx val="9"/>
          <c:order val="9"/>
          <c:tx>
            <c:strRef>
              <c:f>'Análisis variables'!$H$23</c:f>
              <c:strCache>
                <c:ptCount val="1"/>
                <c:pt idx="0">
                  <c:v>IPC Salud acum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variables'!$H$25:$H$30</c:f>
              <c:numCache>
                <c:formatCode>General</c:formatCode>
                <c:ptCount val="6"/>
                <c:pt idx="0">
                  <c:v>172.12089630015632</c:v>
                </c:pt>
                <c:pt idx="1">
                  <c:v>221.46951537258991</c:v>
                </c:pt>
                <c:pt idx="2">
                  <c:v>336.1646690984889</c:v>
                </c:pt>
                <c:pt idx="3">
                  <c:v>641.74048983845762</c:v>
                </c:pt>
                <c:pt idx="4">
                  <c:v>2103.1629494528406</c:v>
                </c:pt>
                <c:pt idx="5">
                  <c:v>2877.2408546117772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78-4248-A176-A991ED636C19}"/>
            </c:ext>
          </c:extLst>
        </c:ser>
        <c:ser>
          <c:idx val="10"/>
          <c:order val="10"/>
          <c:tx>
            <c:strRef>
              <c:f>'Análisis variables'!$J$23</c:f>
              <c:strCache>
                <c:ptCount val="1"/>
                <c:pt idx="0">
                  <c:v>Salarios acum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variables'!$J$25:$J$30</c:f>
              <c:numCache>
                <c:formatCode>0</c:formatCode>
                <c:ptCount val="6"/>
                <c:pt idx="0">
                  <c:v>146.89880860539694</c:v>
                </c:pt>
                <c:pt idx="1">
                  <c:v>173.80000111202392</c:v>
                </c:pt>
                <c:pt idx="2">
                  <c:v>331.15793658405738</c:v>
                </c:pt>
                <c:pt idx="3">
                  <c:v>655.69386816122721</c:v>
                </c:pt>
                <c:pt idx="4">
                  <c:v>1695.4116225957716</c:v>
                </c:pt>
                <c:pt idx="5">
                  <c:v>2204.0350968642338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78-4248-A176-A991ED636C19}"/>
            </c:ext>
          </c:extLst>
        </c:ser>
        <c:ser>
          <c:idx val="11"/>
          <c:order val="11"/>
          <c:tx>
            <c:strRef>
              <c:f>'Análisis variables'!$L$23</c:f>
              <c:strCache>
                <c:ptCount val="1"/>
                <c:pt idx="0">
                  <c:v>Dólar acum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variables'!$L$25:$L$30</c:f>
              <c:numCache>
                <c:formatCode>0</c:formatCode>
                <c:ptCount val="6"/>
                <c:pt idx="0">
                  <c:v>161.96719651716109</c:v>
                </c:pt>
                <c:pt idx="1">
                  <c:v>226.54905335628229</c:v>
                </c:pt>
                <c:pt idx="2">
                  <c:v>276.11876075731504</c:v>
                </c:pt>
                <c:pt idx="3">
                  <c:v>462.8765060240965</c:v>
                </c:pt>
                <c:pt idx="4">
                  <c:v>1712.4676148201834</c:v>
                </c:pt>
                <c:pt idx="5">
                  <c:v>2243.6814928888493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18592"/>
        <c:axId val="1636368976"/>
      </c:lineChart>
      <c:catAx>
        <c:axId val="13651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4178400"/>
        <c:crosses val="autoZero"/>
        <c:auto val="1"/>
        <c:lblAlgn val="ctr"/>
        <c:lblOffset val="100"/>
        <c:noMultiLvlLbl val="0"/>
      </c:catAx>
      <c:valAx>
        <c:axId val="11041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65115760"/>
        <c:crosses val="autoZero"/>
        <c:crossBetween val="between"/>
      </c:valAx>
      <c:valAx>
        <c:axId val="1636368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3418592"/>
        <c:crosses val="max"/>
        <c:crossBetween val="between"/>
      </c:valAx>
      <c:catAx>
        <c:axId val="11034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636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IPC!$A$8:$A$15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IPC!$B$8:$B$15</c:f>
              <c:numCache>
                <c:formatCode>0.00%</c:formatCode>
                <c:ptCount val="8"/>
                <c:pt idx="0">
                  <c:v>0.248</c:v>
                </c:pt>
                <c:pt idx="1">
                  <c:v>0.47676282051282071</c:v>
                </c:pt>
                <c:pt idx="2">
                  <c:v>0.5377102550189905</c:v>
                </c:pt>
                <c:pt idx="3">
                  <c:v>0.36167960479887085</c:v>
                </c:pt>
                <c:pt idx="4">
                  <c:v>0.50945840891422667</c:v>
                </c:pt>
                <c:pt idx="5">
                  <c:v>0.94781115879828315</c:v>
                </c:pt>
                <c:pt idx="6">
                  <c:v>2.1140490040542925</c:v>
                </c:pt>
                <c:pt idx="7">
                  <c:v>0.51621558360692865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3-414E-809B-E8E98CF6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 salud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Salud'!$A$8:$A$15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'IPC Salud'!$B$8:$B$15</c:f>
              <c:numCache>
                <c:formatCode>0.00%</c:formatCode>
                <c:ptCount val="8"/>
                <c:pt idx="0">
                  <c:v>0.27800000000000002</c:v>
                </c:pt>
                <c:pt idx="1">
                  <c:v>0.50156494522691708</c:v>
                </c:pt>
                <c:pt idx="2">
                  <c:v>0.72120896300156323</c:v>
                </c:pt>
                <c:pt idx="3">
                  <c:v>0.28670905237662736</c:v>
                </c:pt>
                <c:pt idx="4">
                  <c:v>0.51788235294117646</c:v>
                </c:pt>
                <c:pt idx="5">
                  <c:v>0.9090063556037824</c:v>
                </c:pt>
                <c:pt idx="6">
                  <c:v>2.2772794965489243</c:v>
                </c:pt>
                <c:pt idx="7">
                  <c:v>0.53510684185760859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DAF-A948-98A96E6E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Salarios</a:t>
            </a:r>
          </a:p>
          <a:p>
            <a:pPr>
              <a:defRPr/>
            </a:pPr>
            <a:r>
              <a:rPr lang="es-AR" sz="1200"/>
              <a:t>CCT</a:t>
            </a:r>
            <a:r>
              <a:rPr lang="es-AR" sz="1200" baseline="0"/>
              <a:t> 108/75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Salarios!$A$9:$A$14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Salarios!$B$9:$B$14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0.45599999403129154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A-41C7-A042-66B0CC9B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tipo de cambio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'Dolar oficial'!$A$9:$A$16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'Dolar oficial'!$B$9:$B$16</c:f>
              <c:numCache>
                <c:formatCode>0.00%</c:formatCode>
                <c:ptCount val="8"/>
                <c:pt idx="0">
                  <c:v>0.1190980257003591</c:v>
                </c:pt>
                <c:pt idx="1">
                  <c:v>1.1584787603265387</c:v>
                </c:pt>
                <c:pt idx="2">
                  <c:v>0.61967196517161072</c:v>
                </c:pt>
                <c:pt idx="3">
                  <c:v>0.39873417721519</c:v>
                </c:pt>
                <c:pt idx="4">
                  <c:v>0.21880341880341891</c:v>
                </c:pt>
                <c:pt idx="5">
                  <c:v>0.67636746143057502</c:v>
                </c:pt>
                <c:pt idx="6">
                  <c:v>2.6996209410789049</c:v>
                </c:pt>
                <c:pt idx="7">
                  <c:v>0.31020375128346345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B-4309-A6C7-80BD8E43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mensual por prestacion</a:t>
            </a:r>
          </a:p>
        </c:rich>
      </c:tx>
      <c:layout>
        <c:manualLayout>
          <c:xMode val="edge"/>
          <c:yMode val="edge"/>
          <c:x val="0.25386008690804646"/>
          <c:y val="2.7613596434449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Costos!$A$9:$A$13</c:f>
              <c:strCache>
                <c:ptCount val="5"/>
                <c:pt idx="0">
                  <c:v>Tomografia</c:v>
                </c:pt>
                <c:pt idx="1">
                  <c:v>Resonancia</c:v>
                </c:pt>
                <c:pt idx="2">
                  <c:v>Radiologia</c:v>
                </c:pt>
                <c:pt idx="3">
                  <c:v>Ecografia</c:v>
                </c:pt>
                <c:pt idx="4">
                  <c:v>Mamografía</c:v>
                </c:pt>
              </c:strCache>
            </c:strRef>
          </c:cat>
          <c:val>
            <c:numRef>
              <c:f>Costos!$B$9:$B$13</c:f>
              <c:numCache>
                <c:formatCode>0.0%</c:formatCode>
                <c:ptCount val="5"/>
                <c:pt idx="0">
                  <c:v>6.019917803508279E-2</c:v>
                </c:pt>
                <c:pt idx="1">
                  <c:v>4.7432432432432448E-2</c:v>
                </c:pt>
                <c:pt idx="2">
                  <c:v>0.10270084262938672</c:v>
                </c:pt>
                <c:pt idx="3">
                  <c:v>9.3487603498814575E-2</c:v>
                </c:pt>
                <c:pt idx="4">
                  <c:v>7.7749430622942262E-2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D49-83A3-5FED51A8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CUOTAS EMPP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'Cuotas EMPP'!$A$11:$A$18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'Cuotas EMPP'!$B$11:$B$18</c:f>
              <c:numCache>
                <c:formatCode>0.00%</c:formatCode>
                <c:ptCount val="8"/>
                <c:pt idx="0">
                  <c:v>0.31403118040089084</c:v>
                </c:pt>
                <c:pt idx="1">
                  <c:v>0.40847457627118655</c:v>
                </c:pt>
                <c:pt idx="2">
                  <c:v>0.60649819494584833</c:v>
                </c:pt>
                <c:pt idx="3">
                  <c:v>9.9625468164794118E-2</c:v>
                </c:pt>
                <c:pt idx="4">
                  <c:v>0.48</c:v>
                </c:pt>
                <c:pt idx="5">
                  <c:v>1.0089999999999999</c:v>
                </c:pt>
                <c:pt idx="6">
                  <c:v>1.3575991960838989</c:v>
                </c:pt>
                <c:pt idx="7">
                  <c:v>1.1505642846755819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2E0-83BA-7633352A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Aranceles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Aranceles!$A$11:$A$18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Aranceles!$B$11:$B$18</c:f>
              <c:numCache>
                <c:formatCode>0.00%</c:formatCode>
                <c:ptCount val="8"/>
                <c:pt idx="0">
                  <c:v>0.14506172839506171</c:v>
                </c:pt>
                <c:pt idx="1">
                  <c:v>0.19407008086253374</c:v>
                </c:pt>
                <c:pt idx="2">
                  <c:v>0.30022573363431149</c:v>
                </c:pt>
                <c:pt idx="3">
                  <c:v>0.29861111111111116</c:v>
                </c:pt>
                <c:pt idx="4">
                  <c:v>0.47439051650000019</c:v>
                </c:pt>
                <c:pt idx="5">
                  <c:v>0.86092522040987873</c:v>
                </c:pt>
                <c:pt idx="6">
                  <c:v>1.1338442328866223</c:v>
                </c:pt>
                <c:pt idx="7">
                  <c:v>1.0199742430016525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8-416D-B45F-2EFE7F93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'hoja ayuda'!$B$9:$B$15</c:f>
              <c:strCache>
                <c:ptCount val="7"/>
                <c:pt idx="0">
                  <c:v>su arancel</c:v>
                </c:pt>
                <c:pt idx="1">
                  <c:v>Aumento Arancel esperado</c:v>
                </c:pt>
                <c:pt idx="2">
                  <c:v>IPC</c:v>
                </c:pt>
                <c:pt idx="3">
                  <c:v>IPC Salud</c:v>
                </c:pt>
                <c:pt idx="4">
                  <c:v>Dólar oficial</c:v>
                </c:pt>
                <c:pt idx="5">
                  <c:v>EMPP</c:v>
                </c:pt>
                <c:pt idx="6">
                  <c:v>Salarios</c:v>
                </c:pt>
              </c:strCache>
            </c:strRef>
          </c:cat>
          <c:val>
            <c:numRef>
              <c:f>'hoja ayuda'!$C$9:$C$15</c:f>
              <c:numCache>
                <c:formatCode>0.00%</c:formatCode>
                <c:ptCount val="7"/>
                <c:pt idx="0">
                  <c:v>0</c:v>
                </c:pt>
                <c:pt idx="1">
                  <c:v>1.0199742430016525</c:v>
                </c:pt>
                <c:pt idx="2">
                  <c:v>0.51621558360692865</c:v>
                </c:pt>
                <c:pt idx="3">
                  <c:v>0.53510684185760859</c:v>
                </c:pt>
                <c:pt idx="4">
                  <c:v>0.31020375128346345</c:v>
                </c:pt>
                <c:pt idx="5">
                  <c:v>1.1505642846755819</c:v>
                </c:pt>
                <c:pt idx="6">
                  <c:v>0.45599999403129154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6A1-A786-9FBD6E4B8D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24646656"/>
        <c:axId val="1924642816"/>
      </c:barChart>
      <c:catAx>
        <c:axId val="192464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4642816"/>
        <c:crosses val="autoZero"/>
        <c:auto val="1"/>
        <c:lblAlgn val="ctr"/>
        <c:lblOffset val="100"/>
        <c:noMultiLvlLbl val="0"/>
      </c:catAx>
      <c:valAx>
        <c:axId val="19246428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92464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alarios!A1"/><Relationship Id="rId13" Type="http://schemas.openxmlformats.org/officeDocument/2006/relationships/image" Target="../media/image4.png"/><Relationship Id="rId3" Type="http://schemas.openxmlformats.org/officeDocument/2006/relationships/hyperlink" Target="#'Cuotas EMPP'!A1"/><Relationship Id="rId7" Type="http://schemas.openxmlformats.org/officeDocument/2006/relationships/hyperlink" Target="#Aranceles!A1"/><Relationship Id="rId12" Type="http://schemas.openxmlformats.org/officeDocument/2006/relationships/hyperlink" Target="#'Calcule su Variaci&#243;n'!A1"/><Relationship Id="rId2" Type="http://schemas.openxmlformats.org/officeDocument/2006/relationships/hyperlink" Target="#'Variables comparadas'!A1"/><Relationship Id="rId1" Type="http://schemas.openxmlformats.org/officeDocument/2006/relationships/image" Target="../media/image3.png"/><Relationship Id="rId6" Type="http://schemas.openxmlformats.org/officeDocument/2006/relationships/hyperlink" Target="#'IPC Salud'!A1"/><Relationship Id="rId11" Type="http://schemas.openxmlformats.org/officeDocument/2006/relationships/hyperlink" Target="#'Notas metodol&#243;gicas'!A1"/><Relationship Id="rId5" Type="http://schemas.openxmlformats.org/officeDocument/2006/relationships/hyperlink" Target="#'Dolar oficial'!A1"/><Relationship Id="rId10" Type="http://schemas.openxmlformats.org/officeDocument/2006/relationships/hyperlink" Target="#'Proyecciones REM'!A1"/><Relationship Id="rId4" Type="http://schemas.openxmlformats.org/officeDocument/2006/relationships/hyperlink" Target="#IPC!A1"/><Relationship Id="rId9" Type="http://schemas.openxmlformats.org/officeDocument/2006/relationships/hyperlink" Target="#Costo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8.png"/><Relationship Id="rId1" Type="http://schemas.openxmlformats.org/officeDocument/2006/relationships/image" Target="../media/image19.png"/><Relationship Id="rId4" Type="http://schemas.openxmlformats.org/officeDocument/2006/relationships/hyperlink" Target="#TABLER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8.png"/><Relationship Id="rId1" Type="http://schemas.openxmlformats.org/officeDocument/2006/relationships/image" Target="../media/image19.png"/><Relationship Id="rId5" Type="http://schemas.openxmlformats.org/officeDocument/2006/relationships/hyperlink" Target="#TABLERO!A1"/><Relationship Id="rId4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ABLERO!A1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6.png"/><Relationship Id="rId1" Type="http://schemas.openxmlformats.org/officeDocument/2006/relationships/image" Target="../media/image12.png"/><Relationship Id="rId5" Type="http://schemas.openxmlformats.org/officeDocument/2006/relationships/image" Target="../media/image4.png"/><Relationship Id="rId4" Type="http://schemas.openxmlformats.org/officeDocument/2006/relationships/hyperlink" Target="#TABLER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4.png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16.png"/><Relationship Id="rId5" Type="http://schemas.openxmlformats.org/officeDocument/2006/relationships/image" Target="../media/image4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358588</xdr:colOff>
      <xdr:row>36</xdr:row>
      <xdr:rowOff>60510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56141" cy="6837828"/>
        </a:xfrm>
        <a:prstGeom prst="rect">
          <a:avLst/>
        </a:prstGeom>
      </xdr:spPr>
    </xdr:pic>
    <xdr:clientData/>
  </xdr:twoCellAnchor>
  <xdr:twoCellAnchor>
    <xdr:from>
      <xdr:col>0</xdr:col>
      <xdr:colOff>425247</xdr:colOff>
      <xdr:row>4</xdr:row>
      <xdr:rowOff>8964</xdr:rowOff>
    </xdr:from>
    <xdr:to>
      <xdr:col>9</xdr:col>
      <xdr:colOff>269037</xdr:colOff>
      <xdr:row>7</xdr:row>
      <xdr:rowOff>113692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5247" y="705650"/>
          <a:ext cx="7387590" cy="627242"/>
        </a:xfrm>
        <a:prstGeom prst="roundRect">
          <a:avLst/>
        </a:prstGeom>
        <a:ln/>
        <a:scene3d>
          <a:camera prst="orthographicFront"/>
          <a:lightRig rig="threePt" dir="t"/>
        </a:scene3d>
        <a:sp3d>
          <a:bevelT w="114300" prst="artDeco"/>
          <a:bevelB/>
        </a:sp3d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200" b="1" i="0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Evolución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comparada</a:t>
          </a:r>
          <a:endParaRPr lang="es-AR" sz="3200" b="1" i="0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440150</xdr:colOff>
      <xdr:row>21</xdr:row>
      <xdr:rowOff>7366</xdr:rowOff>
    </xdr:from>
    <xdr:to>
      <xdr:col>8</xdr:col>
      <xdr:colOff>716375</xdr:colOff>
      <xdr:row>24</xdr:row>
      <xdr:rowOff>7366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31150" y="4024195"/>
          <a:ext cx="2790825" cy="522514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Cuotas</a:t>
          </a:r>
          <a:r>
            <a:rPr lang="es-AR" sz="2400" b="1" baseline="0"/>
            <a:t> </a:t>
          </a:r>
          <a:r>
            <a:rPr lang="es-AR" sz="2000" b="1" baseline="0"/>
            <a:t>EMMP</a:t>
          </a:r>
          <a:endParaRPr lang="es-AR" sz="2400" b="1"/>
        </a:p>
      </xdr:txBody>
    </xdr:sp>
    <xdr:clientData/>
  </xdr:twoCellAnchor>
  <xdr:twoCellAnchor>
    <xdr:from>
      <xdr:col>0</xdr:col>
      <xdr:colOff>764319</xdr:colOff>
      <xdr:row>17</xdr:row>
      <xdr:rowOff>6162</xdr:rowOff>
    </xdr:from>
    <xdr:to>
      <xdr:col>4</xdr:col>
      <xdr:colOff>202344</xdr:colOff>
      <xdr:row>20</xdr:row>
      <xdr:rowOff>6162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4319" y="3326305"/>
          <a:ext cx="2790825" cy="522514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 i="0"/>
            <a:t>IPC</a:t>
          </a:r>
        </a:p>
      </xdr:txBody>
    </xdr:sp>
    <xdr:clientData/>
  </xdr:twoCellAnchor>
  <xdr:twoCellAnchor>
    <xdr:from>
      <xdr:col>0</xdr:col>
      <xdr:colOff>745269</xdr:colOff>
      <xdr:row>25</xdr:row>
      <xdr:rowOff>34737</xdr:rowOff>
    </xdr:from>
    <xdr:to>
      <xdr:col>4</xdr:col>
      <xdr:colOff>183294</xdr:colOff>
      <xdr:row>28</xdr:row>
      <xdr:rowOff>34736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5269" y="4748251"/>
          <a:ext cx="2790825" cy="522514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Dólar</a:t>
          </a:r>
          <a:r>
            <a:rPr lang="es-AR" sz="2400" b="1" baseline="0"/>
            <a:t> Oficial</a:t>
          </a:r>
          <a:endParaRPr lang="es-AR" sz="2400" b="1"/>
        </a:p>
      </xdr:txBody>
    </xdr:sp>
    <xdr:clientData/>
  </xdr:twoCellAnchor>
  <xdr:twoCellAnchor>
    <xdr:from>
      <xdr:col>0</xdr:col>
      <xdr:colOff>754794</xdr:colOff>
      <xdr:row>21</xdr:row>
      <xdr:rowOff>25211</xdr:rowOff>
    </xdr:from>
    <xdr:to>
      <xdr:col>4</xdr:col>
      <xdr:colOff>192819</xdr:colOff>
      <xdr:row>24</xdr:row>
      <xdr:rowOff>25212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4794" y="4042040"/>
          <a:ext cx="2790825" cy="522515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IPC Salud</a:t>
          </a:r>
        </a:p>
      </xdr:txBody>
    </xdr:sp>
    <xdr:clientData/>
  </xdr:twoCellAnchor>
  <xdr:twoCellAnchor>
    <xdr:from>
      <xdr:col>5</xdr:col>
      <xdr:colOff>440150</xdr:colOff>
      <xdr:row>25</xdr:row>
      <xdr:rowOff>54991</xdr:rowOff>
    </xdr:from>
    <xdr:to>
      <xdr:col>8</xdr:col>
      <xdr:colOff>716375</xdr:colOff>
      <xdr:row>28</xdr:row>
      <xdr:rowOff>54991</xdr:rowOff>
    </xdr:to>
    <xdr:sp macro="" textlink="">
      <xdr:nvSpPr>
        <xdr:cNvPr id="14" name="Rectángulo: esquinas redondeada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31150" y="4768505"/>
          <a:ext cx="2790825" cy="522515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Aranceles</a:t>
          </a:r>
        </a:p>
      </xdr:txBody>
    </xdr:sp>
    <xdr:clientData/>
  </xdr:twoCellAnchor>
  <xdr:twoCellAnchor>
    <xdr:from>
      <xdr:col>0</xdr:col>
      <xdr:colOff>764319</xdr:colOff>
      <xdr:row>29</xdr:row>
      <xdr:rowOff>25212</xdr:rowOff>
    </xdr:from>
    <xdr:to>
      <xdr:col>4</xdr:col>
      <xdr:colOff>202344</xdr:colOff>
      <xdr:row>32</xdr:row>
      <xdr:rowOff>25212</xdr:rowOff>
    </xdr:to>
    <xdr:sp macro="" textlink="">
      <xdr:nvSpPr>
        <xdr:cNvPr id="15" name="Rectángulo: esquinas redondeada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4319" y="5435412"/>
          <a:ext cx="2790825" cy="522514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Salarios</a:t>
          </a:r>
        </a:p>
      </xdr:txBody>
    </xdr:sp>
    <xdr:clientData/>
  </xdr:twoCellAnchor>
  <xdr:twoCellAnchor>
    <xdr:from>
      <xdr:col>0</xdr:col>
      <xdr:colOff>745269</xdr:colOff>
      <xdr:row>33</xdr:row>
      <xdr:rowOff>6162</xdr:rowOff>
    </xdr:from>
    <xdr:to>
      <xdr:col>4</xdr:col>
      <xdr:colOff>183294</xdr:colOff>
      <xdr:row>36</xdr:row>
      <xdr:rowOff>6162</xdr:rowOff>
    </xdr:to>
    <xdr:sp macro="" textlink="">
      <xdr:nvSpPr>
        <xdr:cNvPr id="9" name="Rectángulo: esquinas redondeada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5269" y="6113048"/>
          <a:ext cx="2790825" cy="522514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 b="1"/>
            <a:t>Costos estimados</a:t>
          </a:r>
        </a:p>
      </xdr:txBody>
    </xdr:sp>
    <xdr:clientData/>
  </xdr:twoCellAnchor>
  <xdr:twoCellAnchor>
    <xdr:from>
      <xdr:col>10</xdr:col>
      <xdr:colOff>226519</xdr:colOff>
      <xdr:row>20</xdr:row>
      <xdr:rowOff>170473</xdr:rowOff>
    </xdr:from>
    <xdr:to>
      <xdr:col>13</xdr:col>
      <xdr:colOff>71878</xdr:colOff>
      <xdr:row>30</xdr:row>
      <xdr:rowOff>35219</xdr:rowOff>
    </xdr:to>
    <xdr:sp macro="" textlink="">
      <xdr:nvSpPr>
        <xdr:cNvPr id="2" name="Rectángulo: esquinas redondeadas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30931" y="4092532"/>
          <a:ext cx="2366682" cy="1657687"/>
        </a:xfrm>
        <a:prstGeom prst="roundRect">
          <a:avLst/>
        </a:prstGeom>
        <a:gradFill flip="none" rotWithShape="1">
          <a:gsLst>
            <a:gs pos="0">
              <a:schemeClr val="accent6">
                <a:lumMod val="40000"/>
                <a:lumOff val="60000"/>
              </a:schemeClr>
            </a:gs>
            <a:gs pos="46000">
              <a:schemeClr val="accent6">
                <a:lumMod val="95000"/>
                <a:lumOff val="5000"/>
              </a:schemeClr>
            </a:gs>
            <a:gs pos="100000">
              <a:schemeClr val="accent6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Proyecciones IPC - DÓLAR</a:t>
          </a:r>
        </a:p>
      </xdr:txBody>
    </xdr:sp>
    <xdr:clientData/>
  </xdr:twoCellAnchor>
  <xdr:twoCellAnchor>
    <xdr:from>
      <xdr:col>2</xdr:col>
      <xdr:colOff>348342</xdr:colOff>
      <xdr:row>13</xdr:row>
      <xdr:rowOff>97972</xdr:rowOff>
    </xdr:from>
    <xdr:to>
      <xdr:col>2</xdr:col>
      <xdr:colOff>609599</xdr:colOff>
      <xdr:row>16</xdr:row>
      <xdr:rowOff>43543</xdr:rowOff>
    </xdr:to>
    <xdr:sp macro="" textlink="">
      <xdr:nvSpPr>
        <xdr:cNvPr id="20" name="Flecha abaj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24742" y="2721429"/>
          <a:ext cx="261257" cy="468085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scene3d>
          <a:camera prst="orthographicFront"/>
          <a:lightRig rig="threePt" dir="t"/>
        </a:scene3d>
        <a:sp3d>
          <a:bevelT w="165100" prst="coolSlant"/>
          <a:bevelB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54427</xdr:colOff>
      <xdr:row>13</xdr:row>
      <xdr:rowOff>76200</xdr:rowOff>
    </xdr:from>
    <xdr:to>
      <xdr:col>7</xdr:col>
      <xdr:colOff>359228</xdr:colOff>
      <xdr:row>19</xdr:row>
      <xdr:rowOff>54428</xdr:rowOff>
    </xdr:to>
    <xdr:sp macro="" textlink="">
      <xdr:nvSpPr>
        <xdr:cNvPr id="21" name="Flecha abaj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21827" y="2699657"/>
          <a:ext cx="304801" cy="1023257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scene3d>
          <a:camera prst="orthographicFront"/>
          <a:lightRig rig="threePt" dir="t"/>
        </a:scene3d>
        <a:sp3d>
          <a:bevelT w="165100" prst="coolSlant"/>
          <a:bevelB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98611</xdr:colOff>
      <xdr:row>9</xdr:row>
      <xdr:rowOff>7043</xdr:rowOff>
    </xdr:from>
    <xdr:to>
      <xdr:col>9</xdr:col>
      <xdr:colOff>349623</xdr:colOff>
      <xdr:row>12</xdr:row>
      <xdr:rowOff>87726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89611" y="1694329"/>
          <a:ext cx="3603812" cy="842683"/>
        </a:xfrm>
        <a:prstGeom prst="rect">
          <a:avLst/>
        </a:prstGeom>
        <a:solidFill>
          <a:schemeClr val="accent1">
            <a:lumMod val="75000"/>
          </a:schemeClr>
        </a:solidFill>
        <a:ln/>
        <a:scene3d>
          <a:camera prst="orthographicFront"/>
          <a:lightRig rig="threePt" dir="t"/>
        </a:scene3d>
        <a:sp3d extrusionH="76200">
          <a:bevelT w="114300" prst="artDeco"/>
          <a:bevelB prst="relaxedInset"/>
          <a:extrusionClr>
            <a:schemeClr val="accent1">
              <a:lumMod val="50000"/>
            </a:schemeClr>
          </a:extrusionClr>
        </a:sp3d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que impactan en los </a:t>
          </a:r>
          <a:r>
            <a:rPr lang="es-AR" sz="1800">
              <a:solidFill>
                <a:sysClr val="windowText" lastClr="000000"/>
              </a:solidFill>
            </a:rPr>
            <a:t>ingresos</a:t>
          </a:r>
        </a:p>
      </xdr:txBody>
    </xdr:sp>
    <xdr:clientData/>
  </xdr:twoCellAnchor>
  <xdr:twoCellAnchor>
    <xdr:from>
      <xdr:col>0</xdr:col>
      <xdr:colOff>484093</xdr:colOff>
      <xdr:row>9</xdr:row>
      <xdr:rowOff>7044</xdr:rowOff>
    </xdr:from>
    <xdr:to>
      <xdr:col>4</xdr:col>
      <xdr:colOff>510987</xdr:colOff>
      <xdr:row>12</xdr:row>
      <xdr:rowOff>78761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4093" y="1694330"/>
          <a:ext cx="3379694" cy="833717"/>
        </a:xfrm>
        <a:prstGeom prst="rect">
          <a:avLst/>
        </a:prstGeom>
        <a:solidFill>
          <a:schemeClr val="accent1">
            <a:lumMod val="75000"/>
          </a:schemeClr>
        </a:solidFill>
        <a:ln/>
        <a:scene3d>
          <a:camera prst="orthographicFront"/>
          <a:lightRig rig="threePt" dir="t"/>
        </a:scene3d>
        <a:sp3d>
          <a:bevelT w="114300" prst="artDeco"/>
        </a:sp3d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</a:t>
          </a:r>
          <a:r>
            <a:rPr lang="es-AR" sz="18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que</a:t>
          </a:r>
          <a:r>
            <a:rPr lang="es-AR" sz="1800"/>
            <a:t> impactan en los </a:t>
          </a:r>
          <a:r>
            <a:rPr lang="es-AR" sz="1800">
              <a:solidFill>
                <a:sysClr val="windowText" lastClr="000000"/>
              </a:solidFill>
            </a:rPr>
            <a:t>costos</a:t>
          </a:r>
        </a:p>
      </xdr:txBody>
    </xdr:sp>
    <xdr:clientData/>
  </xdr:twoCellAnchor>
  <xdr:twoCellAnchor>
    <xdr:from>
      <xdr:col>7</xdr:col>
      <xdr:colOff>405653</xdr:colOff>
      <xdr:row>31</xdr:row>
      <xdr:rowOff>152400</xdr:rowOff>
    </xdr:from>
    <xdr:to>
      <xdr:col>13</xdr:col>
      <xdr:colOff>358587</xdr:colOff>
      <xdr:row>34</xdr:row>
      <xdr:rowOff>73640</xdr:rowOff>
    </xdr:to>
    <xdr:sp macro="" textlink="">
      <xdr:nvSpPr>
        <xdr:cNvPr id="17" name="Rectángulo: esquinas redondeadas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04429" y="6033247"/>
          <a:ext cx="5009029" cy="459122"/>
        </a:xfrm>
        <a:prstGeom prst="round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6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>
              <a:solidFill>
                <a:schemeClr val="tx1"/>
              </a:solidFill>
            </a:rPr>
            <a:t>Notas metodológicas</a:t>
          </a:r>
        </a:p>
      </xdr:txBody>
    </xdr:sp>
    <xdr:clientData/>
  </xdr:twoCellAnchor>
  <xdr:twoCellAnchor>
    <xdr:from>
      <xdr:col>10</xdr:col>
      <xdr:colOff>222036</xdr:colOff>
      <xdr:row>11</xdr:row>
      <xdr:rowOff>31520</xdr:rowOff>
    </xdr:from>
    <xdr:to>
      <xdr:col>13</xdr:col>
      <xdr:colOff>67395</xdr:colOff>
      <xdr:row>20</xdr:row>
      <xdr:rowOff>75560</xdr:rowOff>
    </xdr:to>
    <xdr:sp macro="" textlink="">
      <xdr:nvSpPr>
        <xdr:cNvPr id="18" name="Rectángulo: esquinas redondeadas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26448" y="2339932"/>
          <a:ext cx="2366682" cy="1657687"/>
        </a:xfrm>
        <a:prstGeom prst="roundRect">
          <a:avLst/>
        </a:prstGeom>
        <a:solidFill>
          <a:schemeClr val="accent4"/>
        </a:solidFill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Compare</a:t>
          </a:r>
          <a:r>
            <a:rPr lang="es-AR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aumento de sus aranceles</a:t>
          </a:r>
          <a:endParaRPr lang="es-AR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11</xdr:col>
      <xdr:colOff>304799</xdr:colOff>
      <xdr:row>0</xdr:row>
      <xdr:rowOff>0</xdr:rowOff>
    </xdr:from>
    <xdr:to>
      <xdr:col>14</xdr:col>
      <xdr:colOff>254437</xdr:colOff>
      <xdr:row>10</xdr:row>
      <xdr:rowOff>17930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4305" y="0"/>
          <a:ext cx="2477685" cy="20260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536712</xdr:colOff>
      <xdr:row>0</xdr:row>
      <xdr:rowOff>6626</xdr:rowOff>
    </xdr:from>
    <xdr:to>
      <xdr:col>8</xdr:col>
      <xdr:colOff>43069</xdr:colOff>
      <xdr:row>6</xdr:row>
      <xdr:rowOff>15637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088295" y="6626"/>
          <a:ext cx="5227983" cy="101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0</xdr:row>
      <xdr:rowOff>1</xdr:rowOff>
    </xdr:from>
    <xdr:to>
      <xdr:col>4</xdr:col>
      <xdr:colOff>725557</xdr:colOff>
      <xdr:row>6</xdr:row>
      <xdr:rowOff>14390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18110" y="1"/>
          <a:ext cx="5255647" cy="1021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19878</xdr:colOff>
      <xdr:row>7</xdr:row>
      <xdr:rowOff>470451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5669" cy="1835425"/>
        </a:xfrm>
        <a:prstGeom prst="rect">
          <a:avLst/>
        </a:prstGeom>
      </xdr:spPr>
    </xdr:pic>
    <xdr:clientData/>
  </xdr:twoCellAnchor>
  <xdr:twoCellAnchor>
    <xdr:from>
      <xdr:col>5</xdr:col>
      <xdr:colOff>708991</xdr:colOff>
      <xdr:row>1</xdr:row>
      <xdr:rowOff>86139</xdr:rowOff>
    </xdr:from>
    <xdr:to>
      <xdr:col>7</xdr:col>
      <xdr:colOff>165653</xdr:colOff>
      <xdr:row>3</xdr:row>
      <xdr:rowOff>96409</xdr:rowOff>
    </xdr:to>
    <xdr:sp macro="" textlink="">
      <xdr:nvSpPr>
        <xdr:cNvPr id="2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381461" y="258417"/>
          <a:ext cx="1577009" cy="354827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0</xdr:col>
      <xdr:colOff>53009</xdr:colOff>
      <xdr:row>1</xdr:row>
      <xdr:rowOff>46384</xdr:rowOff>
    </xdr:from>
    <xdr:to>
      <xdr:col>1</xdr:col>
      <xdr:colOff>1586286</xdr:colOff>
      <xdr:row>5</xdr:row>
      <xdr:rowOff>44065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009" y="218662"/>
          <a:ext cx="3309068" cy="673542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solidFill>
                <a:sysClr val="windowText" lastClr="000000"/>
              </a:solidFill>
            </a:rPr>
            <a:t>PROYECCIONES TIPO DE CAMBIO E IPC</a:t>
          </a:r>
        </a:p>
        <a:p>
          <a:pPr algn="ctr"/>
          <a:r>
            <a:rPr lang="es-AR" sz="1400">
              <a:solidFill>
                <a:sysClr val="windowText" lastClr="000000"/>
              </a:solidFill>
            </a:rPr>
            <a:t>REM - BANCO CENTRAL</a:t>
          </a:r>
        </a:p>
      </xdr:txBody>
    </xdr:sp>
    <xdr:clientData/>
  </xdr:twoCellAnchor>
  <xdr:twoCellAnchor editAs="oneCell">
    <xdr:from>
      <xdr:col>5</xdr:col>
      <xdr:colOff>1232451</xdr:colOff>
      <xdr:row>12</xdr:row>
      <xdr:rowOff>175489</xdr:rowOff>
    </xdr:from>
    <xdr:to>
      <xdr:col>7</xdr:col>
      <xdr:colOff>404191</xdr:colOff>
      <xdr:row>18</xdr:row>
      <xdr:rowOff>115569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921" y="3104219"/>
          <a:ext cx="1292087" cy="10590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9</xdr:row>
      <xdr:rowOff>56735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7</xdr:col>
      <xdr:colOff>311758</xdr:colOff>
      <xdr:row>5</xdr:row>
      <xdr:rowOff>169688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81175" y="0"/>
          <a:ext cx="5245708" cy="107456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10</xdr:col>
      <xdr:colOff>562390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324350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9</xdr:row>
      <xdr:rowOff>19050</xdr:rowOff>
    </xdr:from>
    <xdr:to>
      <xdr:col>3</xdr:col>
      <xdr:colOff>1000125</xdr:colOff>
      <xdr:row>9</xdr:row>
      <xdr:rowOff>381000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05125" y="1857375"/>
          <a:ext cx="609600" cy="36195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809625</xdr:colOff>
      <xdr:row>12</xdr:row>
      <xdr:rowOff>47625</xdr:rowOff>
    </xdr:from>
    <xdr:to>
      <xdr:col>6</xdr:col>
      <xdr:colOff>323850</xdr:colOff>
      <xdr:row>19</xdr:row>
      <xdr:rowOff>38100</xdr:rowOff>
    </xdr:to>
    <xdr:sp macro="" textlink="">
      <xdr:nvSpPr>
        <xdr:cNvPr id="6" name="Flecha: curvada hacia arriba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324225" y="3124200"/>
          <a:ext cx="2876550" cy="1257300"/>
        </a:xfrm>
        <a:prstGeom prst="curved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838199</xdr:colOff>
      <xdr:row>7</xdr:row>
      <xdr:rowOff>0</xdr:rowOff>
    </xdr:from>
    <xdr:to>
      <xdr:col>10</xdr:col>
      <xdr:colOff>485774</xdr:colOff>
      <xdr:row>9</xdr:row>
      <xdr:rowOff>114300</xdr:rowOff>
    </xdr:to>
    <xdr:sp macro="" textlink="">
      <xdr:nvSpPr>
        <xdr:cNvPr id="7" name="Rectángulo: esquinas redondeada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553324" y="1266825"/>
          <a:ext cx="2524125" cy="68580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10</xdr:row>
      <xdr:rowOff>75785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7</xdr:col>
      <xdr:colOff>16483</xdr:colOff>
      <xdr:row>5</xdr:row>
      <xdr:rowOff>169688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81175" y="0"/>
          <a:ext cx="5245708" cy="107456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9</xdr:col>
      <xdr:colOff>905290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924425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17</xdr:row>
      <xdr:rowOff>238125</xdr:rowOff>
    </xdr:from>
    <xdr:to>
      <xdr:col>5</xdr:col>
      <xdr:colOff>676275</xdr:colOff>
      <xdr:row>21</xdr:row>
      <xdr:rowOff>342900</xdr:rowOff>
    </xdr:to>
    <xdr:sp macro="" textlink="">
      <xdr:nvSpPr>
        <xdr:cNvPr id="7" name="Flecha: a la derecha con muesca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619500" y="2533650"/>
          <a:ext cx="1362075" cy="1257300"/>
        </a:xfrm>
        <a:prstGeom prst="notched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238126</xdr:colOff>
      <xdr:row>15</xdr:row>
      <xdr:rowOff>276225</xdr:rowOff>
    </xdr:from>
    <xdr:to>
      <xdr:col>12</xdr:col>
      <xdr:colOff>133350</xdr:colOff>
      <xdr:row>25</xdr:row>
      <xdr:rowOff>171450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880110</xdr:colOff>
      <xdr:row>1</xdr:row>
      <xdr:rowOff>34290</xdr:rowOff>
    </xdr:from>
    <xdr:to>
      <xdr:col>12</xdr:col>
      <xdr:colOff>527685</xdr:colOff>
      <xdr:row>4</xdr:row>
      <xdr:rowOff>171450</xdr:rowOff>
    </xdr:to>
    <xdr:sp macro="" textlink="">
      <xdr:nvSpPr>
        <xdr:cNvPr id="9" name="Rectángulo: esquinas redondeada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10107930" y="209550"/>
          <a:ext cx="2520315" cy="66294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3</xdr:col>
      <xdr:colOff>304800</xdr:colOff>
      <xdr:row>16</xdr:row>
      <xdr:rowOff>85725</xdr:rowOff>
    </xdr:from>
    <xdr:to>
      <xdr:col>3</xdr:col>
      <xdr:colOff>571500</xdr:colOff>
      <xdr:row>16</xdr:row>
      <xdr:rowOff>390525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2857500" y="1924050"/>
          <a:ext cx="266700" cy="30480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26</xdr:row>
      <xdr:rowOff>0</xdr:rowOff>
    </xdr:from>
    <xdr:to>
      <xdr:col>13</xdr:col>
      <xdr:colOff>316582</xdr:colOff>
      <xdr:row>32</xdr:row>
      <xdr:rowOff>79552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552450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10</xdr:col>
      <xdr:colOff>815339</xdr:colOff>
      <xdr:row>28</xdr:row>
      <xdr:rowOff>22859</xdr:rowOff>
    </xdr:from>
    <xdr:to>
      <xdr:col>13</xdr:col>
      <xdr:colOff>6722</xdr:colOff>
      <xdr:row>30</xdr:row>
      <xdr:rowOff>42582</xdr:rowOff>
    </xdr:to>
    <xdr:sp macro="" textlink="">
      <xdr:nvSpPr>
        <xdr:cNvPr id="3" name="Rectángulo: esquinas redondeada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9197339" y="6248399"/>
          <a:ext cx="1705983" cy="370243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635465</xdr:colOff>
      <xdr:row>32</xdr:row>
      <xdr:rowOff>79551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64665" cy="1165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659482</xdr:colOff>
      <xdr:row>32</xdr:row>
      <xdr:rowOff>79552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91440</xdr:rowOff>
    </xdr:from>
    <xdr:to>
      <xdr:col>2</xdr:col>
      <xdr:colOff>769620</xdr:colOff>
      <xdr:row>1</xdr:row>
      <xdr:rowOff>243840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8100" y="91440"/>
          <a:ext cx="2407920" cy="3276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 b="1">
              <a:solidFill>
                <a:schemeClr val="bg1"/>
              </a:solidFill>
            </a:rPr>
            <a:t>Notas Metodológicas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17</xdr:col>
      <xdr:colOff>418524</xdr:colOff>
      <xdr:row>42</xdr:row>
      <xdr:rowOff>85149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3800475"/>
          <a:ext cx="4609524" cy="46095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35</xdr:row>
      <xdr:rowOff>0</xdr:rowOff>
    </xdr:from>
    <xdr:to>
      <xdr:col>28</xdr:col>
      <xdr:colOff>541645</xdr:colOff>
      <xdr:row>61</xdr:row>
      <xdr:rowOff>170840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5475" y="6334125"/>
          <a:ext cx="10238095" cy="4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946734</xdr:colOff>
      <xdr:row>32</xdr:row>
      <xdr:rowOff>108333</xdr:rowOff>
    </xdr:from>
    <xdr:to>
      <xdr:col>11</xdr:col>
      <xdr:colOff>835061</xdr:colOff>
      <xdr:row>41</xdr:row>
      <xdr:rowOff>41858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8020" y="6171676"/>
          <a:ext cx="7943755" cy="1501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108335</xdr:rowOff>
    </xdr:from>
    <xdr:to>
      <xdr:col>7</xdr:col>
      <xdr:colOff>253185</xdr:colOff>
      <xdr:row>41</xdr:row>
      <xdr:rowOff>33569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6171678"/>
          <a:ext cx="7905842" cy="1492777"/>
        </a:xfrm>
        <a:prstGeom prst="rect">
          <a:avLst/>
        </a:prstGeom>
      </xdr:spPr>
    </xdr:pic>
    <xdr:clientData/>
  </xdr:twoCellAnchor>
  <xdr:twoCellAnchor>
    <xdr:from>
      <xdr:col>9</xdr:col>
      <xdr:colOff>89647</xdr:colOff>
      <xdr:row>36</xdr:row>
      <xdr:rowOff>116542</xdr:rowOff>
    </xdr:from>
    <xdr:to>
      <xdr:col>11</xdr:col>
      <xdr:colOff>553652</xdr:colOff>
      <xdr:row>39</xdr:row>
      <xdr:rowOff>64034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54988" y="7037295"/>
          <a:ext cx="2149370" cy="48537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1"/>
            <a:t>Volver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696686</xdr:colOff>
      <xdr:row>35</xdr:row>
      <xdr:rowOff>119743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404692</xdr:colOff>
      <xdr:row>0</xdr:row>
      <xdr:rowOff>34578</xdr:rowOff>
    </xdr:from>
    <xdr:to>
      <xdr:col>12</xdr:col>
      <xdr:colOff>12638</xdr:colOff>
      <xdr:row>6</xdr:row>
      <xdr:rowOff>25070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0033" y="34578"/>
          <a:ext cx="2135993" cy="1586210"/>
        </a:xfrm>
        <a:prstGeom prst="rect">
          <a:avLst/>
        </a:prstGeom>
      </xdr:spPr>
    </xdr:pic>
    <xdr:clientData/>
  </xdr:twoCellAnchor>
  <xdr:twoCellAnchor>
    <xdr:from>
      <xdr:col>0</xdr:col>
      <xdr:colOff>80682</xdr:colOff>
      <xdr:row>0</xdr:row>
      <xdr:rowOff>161365</xdr:rowOff>
    </xdr:from>
    <xdr:to>
      <xdr:col>4</xdr:col>
      <xdr:colOff>448234</xdr:colOff>
      <xdr:row>2</xdr:row>
      <xdr:rowOff>161366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82" y="161365"/>
          <a:ext cx="4616823" cy="358589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Análisis comparado evolución variables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253842</xdr:colOff>
      <xdr:row>19</xdr:row>
      <xdr:rowOff>178913</xdr:rowOff>
    </xdr:from>
    <xdr:to>
      <xdr:col>11</xdr:col>
      <xdr:colOff>86720</xdr:colOff>
      <xdr:row>26</xdr:row>
      <xdr:rowOff>51732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38791" y="3911158"/>
          <a:ext cx="5683949" cy="11654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13685</xdr:rowOff>
    </xdr:from>
    <xdr:to>
      <xdr:col>5</xdr:col>
      <xdr:colOff>834082</xdr:colOff>
      <xdr:row>26</xdr:row>
      <xdr:rowOff>65212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930598"/>
          <a:ext cx="5654898" cy="1159537"/>
        </a:xfrm>
        <a:prstGeom prst="rect">
          <a:avLst/>
        </a:prstGeom>
      </xdr:spPr>
    </xdr:pic>
    <xdr:clientData/>
  </xdr:twoCellAnchor>
  <xdr:twoCellAnchor>
    <xdr:from>
      <xdr:col>2</xdr:col>
      <xdr:colOff>516484</xdr:colOff>
      <xdr:row>6</xdr:row>
      <xdr:rowOff>62568</xdr:rowOff>
    </xdr:from>
    <xdr:to>
      <xdr:col>8</xdr:col>
      <xdr:colOff>349797</xdr:colOff>
      <xdr:row>20</xdr:row>
      <xdr:rowOff>57806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808891</xdr:colOff>
      <xdr:row>19</xdr:row>
      <xdr:rowOff>17585</xdr:rowOff>
    </xdr:from>
    <xdr:to>
      <xdr:col>10</xdr:col>
      <xdr:colOff>548640</xdr:colOff>
      <xdr:row>21</xdr:row>
      <xdr:rowOff>14697</xdr:rowOff>
    </xdr:to>
    <xdr:sp macro="" textlink="">
      <xdr:nvSpPr>
        <xdr:cNvPr id="6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153399" y="3587262"/>
          <a:ext cx="1416149" cy="34880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  <a:endParaRPr lang="es-AR" sz="2800" b="0"/>
        </a:p>
      </xdr:txBody>
    </xdr:sp>
    <xdr:clientData/>
  </xdr:twoCellAnchor>
  <xdr:twoCellAnchor editAs="oneCell">
    <xdr:from>
      <xdr:col>9</xdr:col>
      <xdr:colOff>228600</xdr:colOff>
      <xdr:row>0</xdr:row>
      <xdr:rowOff>1</xdr:rowOff>
    </xdr:from>
    <xdr:to>
      <xdr:col>10</xdr:col>
      <xdr:colOff>823833</xdr:colOff>
      <xdr:row>5</xdr:row>
      <xdr:rowOff>67084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308" y="1"/>
          <a:ext cx="1433433" cy="1174914"/>
        </a:xfrm>
        <a:prstGeom prst="rect">
          <a:avLst/>
        </a:prstGeom>
      </xdr:spPr>
    </xdr:pic>
    <xdr:clientData/>
  </xdr:twoCellAnchor>
  <xdr:twoCellAnchor>
    <xdr:from>
      <xdr:col>0</xdr:col>
      <xdr:colOff>39757</xdr:colOff>
      <xdr:row>0</xdr:row>
      <xdr:rowOff>13253</xdr:rowOff>
    </xdr:from>
    <xdr:to>
      <xdr:col>0</xdr:col>
      <xdr:colOff>901148</xdr:colOff>
      <xdr:row>1</xdr:row>
      <xdr:rowOff>152400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9757" y="13253"/>
          <a:ext cx="861391" cy="31142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s-AR" sz="1600"/>
            <a:t>IPC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168467</xdr:colOff>
      <xdr:row>18</xdr:row>
      <xdr:rowOff>7619</xdr:rowOff>
    </xdr:from>
    <xdr:to>
      <xdr:col>11</xdr:col>
      <xdr:colOff>1345</xdr:colOff>
      <xdr:row>24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0145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7621</xdr:rowOff>
    </xdr:from>
    <xdr:to>
      <xdr:col>5</xdr:col>
      <xdr:colOff>836414</xdr:colOff>
      <xdr:row>24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0145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400257</xdr:colOff>
      <xdr:row>6</xdr:row>
      <xdr:rowOff>156333</xdr:rowOff>
    </xdr:from>
    <xdr:to>
      <xdr:col>8</xdr:col>
      <xdr:colOff>233570</xdr:colOff>
      <xdr:row>20</xdr:row>
      <xdr:rowOff>151571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589721</xdr:colOff>
      <xdr:row>20</xdr:row>
      <xdr:rowOff>46383</xdr:rowOff>
    </xdr:from>
    <xdr:to>
      <xdr:col>10</xdr:col>
      <xdr:colOff>573488</xdr:colOff>
      <xdr:row>22</xdr:row>
      <xdr:rowOff>43980</xdr:rowOff>
    </xdr:to>
    <xdr:sp macro="" textlink="">
      <xdr:nvSpPr>
        <xdr:cNvPr id="4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51304" y="3723861"/>
          <a:ext cx="1666793" cy="342154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19026</xdr:colOff>
      <xdr:row>0</xdr:row>
      <xdr:rowOff>91440</xdr:rowOff>
    </xdr:from>
    <xdr:to>
      <xdr:col>10</xdr:col>
      <xdr:colOff>690459</xdr:colOff>
      <xdr:row>6</xdr:row>
      <xdr:rowOff>45720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906" y="91440"/>
          <a:ext cx="1509633" cy="1234440"/>
        </a:xfrm>
        <a:prstGeom prst="rect">
          <a:avLst/>
        </a:prstGeom>
      </xdr:spPr>
    </xdr:pic>
    <xdr:clientData/>
  </xdr:twoCellAnchor>
  <xdr:twoCellAnchor>
    <xdr:from>
      <xdr:col>0</xdr:col>
      <xdr:colOff>19878</xdr:colOff>
      <xdr:row>0</xdr:row>
      <xdr:rowOff>26504</xdr:rowOff>
    </xdr:from>
    <xdr:to>
      <xdr:col>0</xdr:col>
      <xdr:colOff>1007165</xdr:colOff>
      <xdr:row>1</xdr:row>
      <xdr:rowOff>125896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9878" y="26504"/>
          <a:ext cx="987287" cy="27167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400"/>
            <a:t>IPC Salud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517815</xdr:colOff>
      <xdr:row>19</xdr:row>
      <xdr:rowOff>76200</xdr:rowOff>
    </xdr:from>
    <xdr:to>
      <xdr:col>11</xdr:col>
      <xdr:colOff>244013</xdr:colOff>
      <xdr:row>25</xdr:row>
      <xdr:rowOff>148297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975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76202</xdr:rowOff>
    </xdr:from>
    <xdr:to>
      <xdr:col>5</xdr:col>
      <xdr:colOff>582125</xdr:colOff>
      <xdr:row>25</xdr:row>
      <xdr:rowOff>148298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9758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466725</xdr:colOff>
      <xdr:row>7</xdr:row>
      <xdr:rowOff>133350</xdr:rowOff>
    </xdr:from>
    <xdr:to>
      <xdr:col>8</xdr:col>
      <xdr:colOff>700088</xdr:colOff>
      <xdr:row>22</xdr:row>
      <xdr:rowOff>128588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187569</xdr:colOff>
      <xdr:row>21</xdr:row>
      <xdr:rowOff>76200</xdr:rowOff>
    </xdr:from>
    <xdr:to>
      <xdr:col>10</xdr:col>
      <xdr:colOff>801757</xdr:colOff>
      <xdr:row>23</xdr:row>
      <xdr:rowOff>67172</xdr:rowOff>
    </xdr:to>
    <xdr:sp macro="" textlink="">
      <xdr:nvSpPr>
        <xdr:cNvPr id="7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112369" y="3856892"/>
          <a:ext cx="1469973" cy="34266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477079</xdr:colOff>
      <xdr:row>0</xdr:row>
      <xdr:rowOff>119270</xdr:rowOff>
    </xdr:from>
    <xdr:to>
      <xdr:col>11</xdr:col>
      <xdr:colOff>283145</xdr:colOff>
      <xdr:row>6</xdr:row>
      <xdr:rowOff>172942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879" y="119270"/>
          <a:ext cx="1515596" cy="1209924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0</xdr:row>
      <xdr:rowOff>15240</xdr:rowOff>
    </xdr:from>
    <xdr:to>
      <xdr:col>1</xdr:col>
      <xdr:colOff>106680</xdr:colOff>
      <xdr:row>1</xdr:row>
      <xdr:rowOff>152400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2860" y="15240"/>
          <a:ext cx="1028700" cy="31242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Salarios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266355</xdr:colOff>
      <xdr:row>17</xdr:row>
      <xdr:rowOff>152400</xdr:rowOff>
    </xdr:from>
    <xdr:to>
      <xdr:col>11</xdr:col>
      <xdr:colOff>99233</xdr:colOff>
      <xdr:row>24</xdr:row>
      <xdr:rowOff>49237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59235" y="336042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17</xdr:row>
      <xdr:rowOff>152402</xdr:rowOff>
    </xdr:from>
    <xdr:to>
      <xdr:col>6</xdr:col>
      <xdr:colOff>118962</xdr:colOff>
      <xdr:row>24</xdr:row>
      <xdr:rowOff>49238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21920" y="336042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414337</xdr:colOff>
      <xdr:row>7</xdr:row>
      <xdr:rowOff>157161</xdr:rowOff>
    </xdr:from>
    <xdr:to>
      <xdr:col>8</xdr:col>
      <xdr:colOff>247650</xdr:colOff>
      <xdr:row>21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689114</xdr:colOff>
      <xdr:row>20</xdr:row>
      <xdr:rowOff>33131</xdr:rowOff>
    </xdr:from>
    <xdr:to>
      <xdr:col>10</xdr:col>
      <xdr:colOff>654244</xdr:colOff>
      <xdr:row>22</xdr:row>
      <xdr:rowOff>55531</xdr:rowOff>
    </xdr:to>
    <xdr:sp macro="" textlink="">
      <xdr:nvSpPr>
        <xdr:cNvPr id="5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050697" y="3710609"/>
          <a:ext cx="1648156" cy="366957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172279</xdr:colOff>
      <xdr:row>0</xdr:row>
      <xdr:rowOff>6626</xdr:rowOff>
    </xdr:from>
    <xdr:to>
      <xdr:col>11</xdr:col>
      <xdr:colOff>2199</xdr:colOff>
      <xdr:row>5</xdr:row>
      <xdr:rowOff>133185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375" y="6626"/>
          <a:ext cx="1512946" cy="1219863"/>
        </a:xfrm>
        <a:prstGeom prst="rect">
          <a:avLst/>
        </a:prstGeom>
      </xdr:spPr>
    </xdr:pic>
    <xdr:clientData/>
  </xdr:twoCellAnchor>
  <xdr:twoCellAnchor>
    <xdr:from>
      <xdr:col>0</xdr:col>
      <xdr:colOff>33130</xdr:colOff>
      <xdr:row>0</xdr:row>
      <xdr:rowOff>79514</xdr:rowOff>
    </xdr:from>
    <xdr:to>
      <xdr:col>1</xdr:col>
      <xdr:colOff>728870</xdr:colOff>
      <xdr:row>2</xdr:row>
      <xdr:rowOff>106017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3130" y="79514"/>
          <a:ext cx="1769166" cy="3710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600" b="0" i="0" u="none"/>
            <a:t>Tipo de cambio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1135035</xdr:colOff>
      <xdr:row>32</xdr:row>
      <xdr:rowOff>105354</xdr:rowOff>
    </xdr:from>
    <xdr:to>
      <xdr:col>9</xdr:col>
      <xdr:colOff>564052</xdr:colOff>
      <xdr:row>39</xdr:row>
      <xdr:rowOff>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6531" y="3955111"/>
          <a:ext cx="5717174" cy="1105767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32</xdr:row>
      <xdr:rowOff>105356</xdr:rowOff>
    </xdr:from>
    <xdr:to>
      <xdr:col>5</xdr:col>
      <xdr:colOff>22553</xdr:colOff>
      <xdr:row>39</xdr:row>
      <xdr:rowOff>5174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8283" y="6159943"/>
          <a:ext cx="5671292" cy="1175340"/>
        </a:xfrm>
        <a:prstGeom prst="rect">
          <a:avLst/>
        </a:prstGeom>
      </xdr:spPr>
    </xdr:pic>
    <xdr:clientData/>
  </xdr:twoCellAnchor>
  <xdr:twoCellAnchor>
    <xdr:from>
      <xdr:col>2</xdr:col>
      <xdr:colOff>278005</xdr:colOff>
      <xdr:row>7</xdr:row>
      <xdr:rowOff>164493</xdr:rowOff>
    </xdr:from>
    <xdr:to>
      <xdr:col>8</xdr:col>
      <xdr:colOff>223631</xdr:colOff>
      <xdr:row>19</xdr:row>
      <xdr:rowOff>140804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602974</xdr:colOff>
      <xdr:row>34</xdr:row>
      <xdr:rowOff>165652</xdr:rowOff>
    </xdr:from>
    <xdr:to>
      <xdr:col>9</xdr:col>
      <xdr:colOff>323354</xdr:colOff>
      <xdr:row>37</xdr:row>
      <xdr:rowOff>51352</xdr:rowOff>
    </xdr:to>
    <xdr:sp macro="" textlink="">
      <xdr:nvSpPr>
        <xdr:cNvPr id="3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229600" y="4359965"/>
          <a:ext cx="1403406" cy="40253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7</xdr:col>
      <xdr:colOff>676640</xdr:colOff>
      <xdr:row>0</xdr:row>
      <xdr:rowOff>77954</xdr:rowOff>
    </xdr:from>
    <xdr:to>
      <xdr:col>9</xdr:col>
      <xdr:colOff>504221</xdr:colOff>
      <xdr:row>6</xdr:row>
      <xdr:rowOff>4950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3266" y="77954"/>
          <a:ext cx="1510607" cy="1192579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37</xdr:row>
      <xdr:rowOff>32136</xdr:rowOff>
    </xdr:from>
    <xdr:to>
      <xdr:col>1</xdr:col>
      <xdr:colOff>1158240</xdr:colOff>
      <xdr:row>37</xdr:row>
      <xdr:rowOff>166315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99060" y="4743284"/>
          <a:ext cx="2132606" cy="134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1100"/>
            <a:t>Fuente: Informe mensual SORDIC</a:t>
          </a:r>
        </a:p>
      </xdr:txBody>
    </xdr:sp>
    <xdr:clientData/>
  </xdr:twoCellAnchor>
  <xdr:twoCellAnchor>
    <xdr:from>
      <xdr:col>0</xdr:col>
      <xdr:colOff>46384</xdr:colOff>
      <xdr:row>0</xdr:row>
      <xdr:rowOff>112643</xdr:rowOff>
    </xdr:from>
    <xdr:to>
      <xdr:col>0</xdr:col>
      <xdr:colOff>881270</xdr:colOff>
      <xdr:row>2</xdr:row>
      <xdr:rowOff>132521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6384" y="112643"/>
          <a:ext cx="834886" cy="36443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Costos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144435</xdr:colOff>
      <xdr:row>20</xdr:row>
      <xdr:rowOff>91440</xdr:rowOff>
    </xdr:from>
    <xdr:to>
      <xdr:col>10</xdr:col>
      <xdr:colOff>815513</xdr:colOff>
      <xdr:row>26</xdr:row>
      <xdr:rowOff>163537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37315" y="40309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91442</xdr:rowOff>
    </xdr:from>
    <xdr:to>
      <xdr:col>5</xdr:col>
      <xdr:colOff>835242</xdr:colOff>
      <xdr:row>26</xdr:row>
      <xdr:rowOff>163538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030982"/>
          <a:ext cx="5666322" cy="1123656"/>
        </a:xfrm>
        <a:prstGeom prst="rect">
          <a:avLst/>
        </a:prstGeom>
      </xdr:spPr>
    </xdr:pic>
    <xdr:clientData/>
  </xdr:twoCellAnchor>
  <xdr:twoCellAnchor>
    <xdr:from>
      <xdr:col>8</xdr:col>
      <xdr:colOff>434341</xdr:colOff>
      <xdr:row>22</xdr:row>
      <xdr:rowOff>30480</xdr:rowOff>
    </xdr:from>
    <xdr:to>
      <xdr:col>10</xdr:col>
      <xdr:colOff>449581</xdr:colOff>
      <xdr:row>25</xdr:row>
      <xdr:rowOff>45721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80021" y="4320540"/>
          <a:ext cx="1691640" cy="541021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>
    <xdr:from>
      <xdr:col>2</xdr:col>
      <xdr:colOff>389572</xdr:colOff>
      <xdr:row>8</xdr:row>
      <xdr:rowOff>126681</xdr:rowOff>
    </xdr:from>
    <xdr:to>
      <xdr:col>8</xdr:col>
      <xdr:colOff>222885</xdr:colOff>
      <xdr:row>22</xdr:row>
      <xdr:rowOff>121919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765841</xdr:colOff>
      <xdr:row>0</xdr:row>
      <xdr:rowOff>22860</xdr:rowOff>
    </xdr:from>
    <xdr:to>
      <xdr:col>10</xdr:col>
      <xdr:colOff>743326</xdr:colOff>
      <xdr:row>5</xdr:row>
      <xdr:rowOff>251460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521" y="22860"/>
          <a:ext cx="1653885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38100</xdr:rowOff>
    </xdr:from>
    <xdr:to>
      <xdr:col>1</xdr:col>
      <xdr:colOff>457200</xdr:colOff>
      <xdr:row>1</xdr:row>
      <xdr:rowOff>121920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8100" y="38100"/>
          <a:ext cx="1493520" cy="25908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Cuotas EMPP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784515</xdr:colOff>
      <xdr:row>20</xdr:row>
      <xdr:rowOff>68580</xdr:rowOff>
    </xdr:from>
    <xdr:to>
      <xdr:col>10</xdr:col>
      <xdr:colOff>617393</xdr:colOff>
      <xdr:row>26</xdr:row>
      <xdr:rowOff>140678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37315" y="417576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68582</xdr:rowOff>
    </xdr:from>
    <xdr:to>
      <xdr:col>5</xdr:col>
      <xdr:colOff>637122</xdr:colOff>
      <xdr:row>26</xdr:row>
      <xdr:rowOff>140679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175762"/>
          <a:ext cx="5666322" cy="1123656"/>
        </a:xfrm>
        <a:prstGeom prst="rect">
          <a:avLst/>
        </a:prstGeom>
      </xdr:spPr>
    </xdr:pic>
    <xdr:clientData/>
  </xdr:twoCellAnchor>
  <xdr:twoCellAnchor>
    <xdr:from>
      <xdr:col>8</xdr:col>
      <xdr:colOff>449581</xdr:colOff>
      <xdr:row>22</xdr:row>
      <xdr:rowOff>38100</xdr:rowOff>
    </xdr:from>
    <xdr:to>
      <xdr:col>10</xdr:col>
      <xdr:colOff>312421</xdr:colOff>
      <xdr:row>24</xdr:row>
      <xdr:rowOff>121921</xdr:rowOff>
    </xdr:to>
    <xdr:sp macro="" textlink="">
      <xdr:nvSpPr>
        <xdr:cNvPr id="3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993381" y="4495800"/>
          <a:ext cx="1539240" cy="434341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 i="0"/>
            <a:t>Volver</a:t>
          </a:r>
        </a:p>
      </xdr:txBody>
    </xdr:sp>
    <xdr:clientData/>
  </xdr:twoCellAnchor>
  <xdr:twoCellAnchor>
    <xdr:from>
      <xdr:col>2</xdr:col>
      <xdr:colOff>442912</xdr:colOff>
      <xdr:row>8</xdr:row>
      <xdr:rowOff>65721</xdr:rowOff>
    </xdr:from>
    <xdr:to>
      <xdr:col>8</xdr:col>
      <xdr:colOff>276225</xdr:colOff>
      <xdr:row>22</xdr:row>
      <xdr:rowOff>60959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647700</xdr:colOff>
      <xdr:row>0</xdr:row>
      <xdr:rowOff>137160</xdr:rowOff>
    </xdr:from>
    <xdr:to>
      <xdr:col>10</xdr:col>
      <xdr:colOff>484246</xdr:colOff>
      <xdr:row>6</xdr:row>
      <xdr:rowOff>175923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37160"/>
          <a:ext cx="1512946" cy="12198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13251</xdr:rowOff>
    </xdr:from>
    <xdr:ext cx="1232453" cy="3157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13251"/>
          <a:ext cx="1232453" cy="31572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600"/>
            <a:t>Aranceles</a:t>
          </a:r>
          <a:endParaRPr lang="es-AR" sz="14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DIME\Paritarias\Paritari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Var anual"/>
      <sheetName val="cuadros acuerdos"/>
      <sheetName val="Comp CCT108 - Indice sa"/>
      <sheetName val="Cuadro Resumen"/>
      <sheetName val="Datos"/>
      <sheetName val="Indice salarial INDEC"/>
      <sheetName val="cuadro informe 21"/>
      <sheetName val="Hoja2"/>
      <sheetName val="Nuevo acuerdo paritario Ago 23"/>
      <sheetName val="Hoja1"/>
      <sheetName val="Hoja3"/>
    </sheetNames>
    <sheetDataSet>
      <sheetData sheetId="0">
        <row r="71">
          <cell r="B71">
            <v>616724.55000000005</v>
          </cell>
          <cell r="C71">
            <v>560798.01</v>
          </cell>
          <cell r="D71">
            <v>536222.53</v>
          </cell>
          <cell r="E71">
            <v>521545.21</v>
          </cell>
          <cell r="F71">
            <v>487412.35</v>
          </cell>
          <cell r="G71">
            <v>448502.72</v>
          </cell>
        </row>
        <row r="72">
          <cell r="B72">
            <v>690731.5</v>
          </cell>
          <cell r="C72">
            <v>628093.77</v>
          </cell>
          <cell r="D72">
            <v>600569.23</v>
          </cell>
          <cell r="E72">
            <v>584130.64</v>
          </cell>
          <cell r="F72">
            <v>545901.82999999996</v>
          </cell>
          <cell r="G72">
            <v>502323.05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9:N12"/>
  <sheetViews>
    <sheetView tabSelected="1" zoomScale="85" zoomScaleNormal="85" workbookViewId="0"/>
  </sheetViews>
  <sheetFormatPr baseColWidth="10" defaultColWidth="11" defaultRowHeight="13.8"/>
  <cols>
    <col min="1" max="3" width="11" style="1"/>
    <col min="4" max="4" width="11" style="1" customWidth="1"/>
    <col min="5" max="16384" width="11" style="1"/>
  </cols>
  <sheetData>
    <row r="9" spans="1:14" ht="23.25" customHeight="1">
      <c r="A9" s="101"/>
      <c r="B9" s="102"/>
      <c r="C9" s="102"/>
      <c r="D9" s="102"/>
      <c r="F9" s="101" t="s">
        <v>23</v>
      </c>
      <c r="G9" s="102"/>
      <c r="H9" s="102"/>
      <c r="I9" s="102"/>
    </row>
    <row r="10" spans="1:14" ht="23.25" customHeight="1">
      <c r="A10" s="102"/>
      <c r="B10" s="102"/>
      <c r="C10" s="102"/>
      <c r="D10" s="102"/>
      <c r="F10" s="102"/>
      <c r="G10" s="102"/>
      <c r="H10" s="102"/>
      <c r="I10" s="102"/>
      <c r="K10" s="103"/>
      <c r="L10" s="103"/>
      <c r="M10" s="103"/>
      <c r="N10" s="103"/>
    </row>
    <row r="11" spans="1:14" ht="23.25" customHeight="1">
      <c r="A11" s="102"/>
      <c r="B11" s="102"/>
      <c r="C11" s="102"/>
      <c r="D11" s="102"/>
      <c r="F11" s="102"/>
      <c r="G11" s="102"/>
      <c r="H11" s="102"/>
      <c r="I11" s="102"/>
      <c r="K11" s="103"/>
      <c r="L11" s="103"/>
      <c r="M11" s="103"/>
      <c r="N11" s="103"/>
    </row>
    <row r="12" spans="1:14">
      <c r="K12" s="103"/>
      <c r="L12" s="103"/>
      <c r="M12" s="103"/>
      <c r="N12" s="103"/>
    </row>
  </sheetData>
  <sheetProtection sheet="1" objects="1" scenarios="1"/>
  <mergeCells count="3">
    <mergeCell ref="A9:D11"/>
    <mergeCell ref="F9:I11"/>
    <mergeCell ref="K10:N12"/>
  </mergeCells>
  <pageMargins left="0.7" right="0.7" top="0.75" bottom="0.75" header="0.3" footer="0.3"/>
  <pageSetup paperSize="9" orientation="landscape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4"/>
  <sheetViews>
    <sheetView zoomScaleNormal="100" workbookViewId="0"/>
  </sheetViews>
  <sheetFormatPr baseColWidth="10" defaultColWidth="11.3984375" defaultRowHeight="13.8"/>
  <cols>
    <col min="1" max="1" width="23.19921875" style="1" customWidth="1"/>
    <col min="2" max="3" width="18.09765625" style="1" customWidth="1"/>
    <col min="4" max="4" width="1.19921875" style="1" customWidth="1"/>
    <col min="5" max="6" width="16.3984375" style="1" customWidth="1"/>
    <col min="7" max="16384" width="11.3984375" style="1"/>
  </cols>
  <sheetData>
    <row r="1" spans="1:6">
      <c r="A1" s="1" t="s">
        <v>150</v>
      </c>
    </row>
    <row r="2" spans="1:6">
      <c r="A2" s="6" t="s">
        <v>141</v>
      </c>
    </row>
    <row r="3" spans="1:6">
      <c r="A3" s="6" t="s">
        <v>142</v>
      </c>
    </row>
    <row r="5" spans="1:6" ht="12.75" customHeight="1"/>
    <row r="6" spans="1:6" ht="12.75" customHeight="1"/>
    <row r="7" spans="1:6" ht="28.5" customHeight="1">
      <c r="B7" s="110" t="s">
        <v>0</v>
      </c>
      <c r="C7" s="110"/>
      <c r="E7" s="110" t="s">
        <v>21</v>
      </c>
      <c r="F7" s="110"/>
    </row>
    <row r="8" spans="1:6" ht="37.5" customHeight="1">
      <c r="A8" s="63" t="s">
        <v>139</v>
      </c>
      <c r="B8" s="69" t="s">
        <v>140</v>
      </c>
      <c r="C8" s="69" t="s">
        <v>12</v>
      </c>
      <c r="E8" s="69" t="s">
        <v>140</v>
      </c>
      <c r="F8" s="69" t="s">
        <v>12</v>
      </c>
    </row>
    <row r="9" spans="1:6" ht="17.399999999999999">
      <c r="A9" s="64">
        <v>45412</v>
      </c>
      <c r="B9" s="90">
        <v>10.75</v>
      </c>
      <c r="C9" s="90">
        <v>10.75308476817939</v>
      </c>
      <c r="E9" s="90">
        <v>876.27690000000007</v>
      </c>
      <c r="F9" s="90">
        <v>889.72127600330202</v>
      </c>
    </row>
    <row r="10" spans="1:6" ht="17.399999999999999">
      <c r="A10" s="64">
        <v>45443</v>
      </c>
      <c r="B10" s="90">
        <v>9</v>
      </c>
      <c r="C10" s="90">
        <v>9.1859588408002661</v>
      </c>
      <c r="E10" s="90">
        <v>930</v>
      </c>
      <c r="F10" s="90">
        <v>941.34039503190104</v>
      </c>
    </row>
    <row r="11" spans="1:6" ht="17.399999999999999">
      <c r="A11" s="64">
        <v>45473</v>
      </c>
      <c r="B11" s="90">
        <v>8.009090909090899</v>
      </c>
      <c r="C11" s="90">
        <v>8.1526041925348967</v>
      </c>
      <c r="E11" s="65">
        <v>1003.3</v>
      </c>
      <c r="F11" s="65">
        <v>1010.91168429494</v>
      </c>
    </row>
    <row r="12" spans="1:6" ht="17.399999999999999">
      <c r="A12" s="64">
        <v>45504</v>
      </c>
      <c r="B12" s="90">
        <v>7.83</v>
      </c>
      <c r="C12" s="90">
        <v>7.9216712562955349</v>
      </c>
      <c r="E12" s="65">
        <v>1088.0999999999999</v>
      </c>
      <c r="F12" s="65">
        <v>1106.375094263291</v>
      </c>
    </row>
    <row r="13" spans="1:6" ht="17.399999999999999">
      <c r="A13" s="64">
        <v>45535</v>
      </c>
      <c r="B13" s="90">
        <v>6.9</v>
      </c>
      <c r="C13" s="90">
        <v>6.7810636709264367</v>
      </c>
      <c r="E13" s="65">
        <v>1164.3</v>
      </c>
      <c r="F13" s="65">
        <v>1185.7469398872011</v>
      </c>
    </row>
    <row r="14" spans="1:6" ht="17.399999999999999">
      <c r="A14" s="64">
        <v>45565</v>
      </c>
      <c r="B14" s="90">
        <v>6.2</v>
      </c>
      <c r="C14" s="90">
        <v>6.4183682425012094</v>
      </c>
      <c r="E14" s="65">
        <v>1239.301588293127</v>
      </c>
      <c r="F14" s="65">
        <v>1258.603311506608</v>
      </c>
    </row>
  </sheetData>
  <sheetProtection sheet="1" objects="1" scenarios="1"/>
  <mergeCells count="2">
    <mergeCell ref="B7:C7"/>
    <mergeCell ref="E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21"/>
  <sheetViews>
    <sheetView topLeftCell="B1" workbookViewId="0">
      <selection activeCell="F11" sqref="F11:G11"/>
    </sheetView>
  </sheetViews>
  <sheetFormatPr baseColWidth="10" defaultColWidth="11" defaultRowHeight="13.8"/>
  <cols>
    <col min="1" max="3" width="11" style="91"/>
    <col min="4" max="4" width="18.8984375" style="91" customWidth="1"/>
    <col min="5" max="5" width="11" style="91"/>
    <col min="6" max="6" width="14.19921875" style="91" customWidth="1"/>
    <col min="7" max="9" width="11" style="91"/>
    <col min="10" max="10" width="15.69921875" style="91" customWidth="1"/>
    <col min="11" max="16384" width="11" style="91"/>
  </cols>
  <sheetData>
    <row r="9" spans="4:10" ht="30.75" customHeight="1">
      <c r="D9" s="92" t="s">
        <v>184</v>
      </c>
    </row>
    <row r="10" spans="4:10" ht="36" customHeight="1" thickBot="1">
      <c r="F10" s="113" t="s">
        <v>186</v>
      </c>
      <c r="G10" s="113"/>
      <c r="I10" s="114"/>
      <c r="J10" s="114"/>
    </row>
    <row r="11" spans="4:10" ht="47.25" customHeight="1" thickBot="1">
      <c r="D11" s="94"/>
      <c r="F11" s="111" t="str">
        <f>+IF(D11="","",D11*(1+Aranceles!$B$18))</f>
        <v/>
      </c>
      <c r="G11" s="112"/>
      <c r="I11" s="115"/>
      <c r="J11" s="115"/>
    </row>
    <row r="21" spans="1:1">
      <c r="A21" s="91" t="s">
        <v>185</v>
      </c>
    </row>
  </sheetData>
  <mergeCells count="4">
    <mergeCell ref="F11:G11"/>
    <mergeCell ref="F10:G10"/>
    <mergeCell ref="I10:J10"/>
    <mergeCell ref="I11:J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8"/>
  <sheetViews>
    <sheetView workbookViewId="0"/>
  </sheetViews>
  <sheetFormatPr baseColWidth="10" defaultColWidth="11" defaultRowHeight="13.8"/>
  <cols>
    <col min="1" max="2" width="11" style="91"/>
    <col min="3" max="3" width="11.5" style="91" customWidth="1"/>
    <col min="4" max="9" width="14.59765625" style="91" customWidth="1"/>
    <col min="10" max="10" width="15.69921875" style="91" customWidth="1"/>
    <col min="11" max="16384" width="11" style="91"/>
  </cols>
  <sheetData>
    <row r="8" spans="4:9" ht="14.4" thickBot="1"/>
    <row r="9" spans="4:9">
      <c r="D9" s="153" t="s">
        <v>192</v>
      </c>
      <c r="E9" s="154"/>
      <c r="F9" s="154"/>
      <c r="G9" s="154"/>
      <c r="H9" s="154"/>
      <c r="I9" s="155"/>
    </row>
    <row r="10" spans="4:9">
      <c r="D10" s="156"/>
      <c r="E10" s="157"/>
      <c r="F10" s="157"/>
      <c r="G10" s="157"/>
      <c r="H10" s="157"/>
      <c r="I10" s="158"/>
    </row>
    <row r="11" spans="4:9">
      <c r="D11" s="156"/>
      <c r="E11" s="157"/>
      <c r="F11" s="157"/>
      <c r="G11" s="157"/>
      <c r="H11" s="157"/>
      <c r="I11" s="158"/>
    </row>
    <row r="12" spans="4:9">
      <c r="D12" s="156"/>
      <c r="E12" s="157"/>
      <c r="F12" s="157"/>
      <c r="G12" s="157"/>
      <c r="H12" s="157"/>
      <c r="I12" s="158"/>
    </row>
    <row r="13" spans="4:9">
      <c r="D13" s="156"/>
      <c r="E13" s="157"/>
      <c r="F13" s="157"/>
      <c r="G13" s="157"/>
      <c r="H13" s="157"/>
      <c r="I13" s="158"/>
    </row>
    <row r="14" spans="4:9" ht="14.4" thickBot="1">
      <c r="D14" s="159"/>
      <c r="E14" s="160"/>
      <c r="F14" s="160"/>
      <c r="G14" s="160"/>
      <c r="H14" s="160"/>
      <c r="I14" s="161"/>
    </row>
    <row r="16" spans="4:9" ht="30.75" customHeight="1">
      <c r="D16" s="162" t="s">
        <v>191</v>
      </c>
      <c r="G16" s="163" t="s">
        <v>205</v>
      </c>
    </row>
    <row r="17" spans="1:10" ht="36" customHeight="1" thickBot="1">
      <c r="F17" s="93"/>
      <c r="G17" s="164"/>
      <c r="I17" s="114"/>
      <c r="J17" s="114"/>
    </row>
    <row r="18" spans="1:10" ht="47.25" customHeight="1" thickBot="1">
      <c r="B18" s="165" t="s">
        <v>187</v>
      </c>
      <c r="C18" s="166"/>
      <c r="D18" s="94"/>
      <c r="F18" s="95"/>
      <c r="G18" s="116" t="str">
        <f>IF(D22="","",D22/D18-1)</f>
        <v/>
      </c>
      <c r="I18" s="115"/>
      <c r="J18" s="115"/>
    </row>
    <row r="19" spans="1:10">
      <c r="G19" s="117"/>
    </row>
    <row r="20" spans="1:10">
      <c r="G20" s="117"/>
    </row>
    <row r="21" spans="1:10" ht="14.4" thickBot="1">
      <c r="G21" s="117"/>
    </row>
    <row r="22" spans="1:10" ht="51.75" customHeight="1" thickBot="1">
      <c r="B22" s="165" t="s">
        <v>204</v>
      </c>
      <c r="C22" s="166"/>
      <c r="D22" s="94"/>
      <c r="G22" s="118"/>
    </row>
    <row r="28" spans="1:10">
      <c r="A28" s="91" t="s">
        <v>185</v>
      </c>
    </row>
  </sheetData>
  <sheetProtection sheet="1" objects="1" scenarios="1" selectLockedCells="1"/>
  <mergeCells count="7">
    <mergeCell ref="D9:I14"/>
    <mergeCell ref="I17:J17"/>
    <mergeCell ref="I18:J18"/>
    <mergeCell ref="B18:C18"/>
    <mergeCell ref="B22:C22"/>
    <mergeCell ref="G18:G22"/>
    <mergeCell ref="G16:G1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15"/>
  <sheetViews>
    <sheetView workbookViewId="0">
      <selection activeCell="C19" sqref="C19"/>
    </sheetView>
  </sheetViews>
  <sheetFormatPr baseColWidth="10" defaultRowHeight="13.8"/>
  <cols>
    <col min="3" max="3" width="18.09765625" bestFit="1" customWidth="1"/>
  </cols>
  <sheetData>
    <row r="9" spans="2:3">
      <c r="B9" t="s">
        <v>188</v>
      </c>
      <c r="C9" s="58" t="str">
        <f>+'Calcule su Variación'!G18</f>
        <v/>
      </c>
    </row>
    <row r="10" spans="2:3">
      <c r="B10" t="s">
        <v>208</v>
      </c>
      <c r="C10" s="58">
        <f>+Aranceles!B18</f>
        <v>1.0199742430016525</v>
      </c>
    </row>
    <row r="11" spans="2:3">
      <c r="B11" t="s">
        <v>0</v>
      </c>
      <c r="C11" s="58">
        <f>+IPC!B15</f>
        <v>0.51621558360692865</v>
      </c>
    </row>
    <row r="12" spans="2:3">
      <c r="B12" t="s">
        <v>1</v>
      </c>
      <c r="C12" s="58">
        <f>+'IPC Salud'!B15</f>
        <v>0.53510684185760859</v>
      </c>
    </row>
    <row r="13" spans="2:3">
      <c r="B13" t="s">
        <v>189</v>
      </c>
      <c r="C13" s="58">
        <f>+'Dolar oficial'!B16</f>
        <v>0.31020375128346345</v>
      </c>
    </row>
    <row r="14" spans="2:3">
      <c r="B14" t="s">
        <v>190</v>
      </c>
      <c r="C14" s="58">
        <f>+'Cuotas EMPP'!B18</f>
        <v>1.1505642846755819</v>
      </c>
    </row>
    <row r="15" spans="2:3">
      <c r="B15" t="s">
        <v>123</v>
      </c>
      <c r="C15" s="58">
        <f>+Salarios!B14</f>
        <v>0.45599999403129154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L24"/>
  <sheetViews>
    <sheetView topLeftCell="A7" workbookViewId="0"/>
  </sheetViews>
  <sheetFormatPr baseColWidth="10" defaultColWidth="11" defaultRowHeight="13.8"/>
  <cols>
    <col min="1" max="16384" width="11" style="1"/>
  </cols>
  <sheetData>
    <row r="2" spans="1:12" ht="25.5" customHeight="1">
      <c r="A2" s="70"/>
    </row>
    <row r="3" spans="1:12" ht="3" customHeight="1"/>
    <row r="4" spans="1:12" ht="2.25" customHeight="1">
      <c r="A4" s="120" t="s">
        <v>164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2" ht="24.75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  <row r="10" spans="1:12" ht="42" customHeight="1">
      <c r="A10" s="121" t="s">
        <v>151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ht="9" customHeight="1"/>
    <row r="12" spans="1:12" ht="35.25" customHeight="1">
      <c r="A12" s="121" t="s">
        <v>152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ht="3.75" customHeight="1"/>
    <row r="14" spans="1:12" ht="30" customHeight="1">
      <c r="A14" s="119" t="s">
        <v>153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2" ht="6.75" customHeight="1"/>
    <row r="16" spans="1:12" ht="19.5" customHeight="1">
      <c r="A16" s="119" t="s">
        <v>154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1:12" ht="7.5" customHeight="1"/>
    <row r="18" spans="1:12" ht="27" customHeight="1">
      <c r="A18" s="119" t="s">
        <v>155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</row>
    <row r="20" spans="1:12" ht="35.25" customHeight="1">
      <c r="A20" s="119" t="s">
        <v>156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2" spans="1:12" ht="30.75" customHeight="1">
      <c r="A22" s="119" t="s">
        <v>157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ht="8.25" customHeight="1"/>
    <row r="24" spans="1:12" ht="31.5" customHeight="1">
      <c r="A24" s="119" t="s">
        <v>158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</sheetData>
  <sheetProtection sheet="1" objects="1" scenarios="1"/>
  <mergeCells count="9">
    <mergeCell ref="A20:L20"/>
    <mergeCell ref="A22:L22"/>
    <mergeCell ref="A24:L24"/>
    <mergeCell ref="A4:L8"/>
    <mergeCell ref="A10:L10"/>
    <mergeCell ref="A12:L12"/>
    <mergeCell ref="A14:L14"/>
    <mergeCell ref="A16:L16"/>
    <mergeCell ref="A18:L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40"/>
  <sheetViews>
    <sheetView topLeftCell="A10" workbookViewId="0">
      <selection activeCell="K41" sqref="K41"/>
    </sheetView>
  </sheetViews>
  <sheetFormatPr baseColWidth="10" defaultRowHeight="13.8"/>
  <sheetData>
    <row r="1" spans="1:13" ht="69">
      <c r="A1" s="12" t="s">
        <v>5</v>
      </c>
      <c r="B1" s="12" t="s">
        <v>6</v>
      </c>
      <c r="C1" s="12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2" t="s">
        <v>12</v>
      </c>
      <c r="J1">
        <v>100</v>
      </c>
    </row>
    <row r="2" spans="1:13">
      <c r="A2" s="13">
        <v>44197</v>
      </c>
      <c r="B2" s="14">
        <v>51382</v>
      </c>
      <c r="C2" s="14">
        <v>46722</v>
      </c>
      <c r="D2" s="14">
        <v>44675</v>
      </c>
      <c r="E2" s="14">
        <v>43452</v>
      </c>
      <c r="F2" s="14">
        <v>40608</v>
      </c>
      <c r="G2" s="14">
        <v>37366</v>
      </c>
      <c r="H2" s="14">
        <f>+AVERAGE(B2:G2)</f>
        <v>44034.166666666664</v>
      </c>
      <c r="J2" s="14">
        <v>100</v>
      </c>
    </row>
    <row r="3" spans="1:13">
      <c r="A3" s="13">
        <v>44228</v>
      </c>
      <c r="B3" s="14">
        <v>54819</v>
      </c>
      <c r="C3" s="14">
        <v>49848</v>
      </c>
      <c r="D3" s="14">
        <v>47664</v>
      </c>
      <c r="E3" s="14">
        <v>46359</v>
      </c>
      <c r="F3" s="14">
        <v>43325</v>
      </c>
      <c r="G3" s="14">
        <v>39866</v>
      </c>
      <c r="H3" s="14">
        <f t="shared" ref="H3:H37" si="0">+AVERAGE(B3:G3)</f>
        <v>46980.166666666664</v>
      </c>
      <c r="I3">
        <f>+H3/H2-1</f>
        <v>6.6902594576181418E-2</v>
      </c>
      <c r="J3">
        <f>+J2*(1+I3)</f>
        <v>106.69025945761814</v>
      </c>
      <c r="L3">
        <v>2019</v>
      </c>
      <c r="M3" s="5">
        <v>0.46898808605396947</v>
      </c>
    </row>
    <row r="4" spans="1:13">
      <c r="A4" s="13">
        <v>44256</v>
      </c>
      <c r="B4" s="14">
        <v>58257</v>
      </c>
      <c r="C4" s="14">
        <v>52974</v>
      </c>
      <c r="D4" s="14">
        <v>50653</v>
      </c>
      <c r="E4" s="14">
        <v>49266</v>
      </c>
      <c r="F4" s="14">
        <v>46042</v>
      </c>
      <c r="G4" s="14">
        <v>42366</v>
      </c>
      <c r="H4" s="14">
        <f t="shared" si="0"/>
        <v>49926.333333333336</v>
      </c>
      <c r="I4">
        <f t="shared" ref="I4:I40" si="1">+H4/H3-1</f>
        <v>6.2710860256633305E-2</v>
      </c>
      <c r="J4">
        <f t="shared" ref="J4:J40" si="2">+J3*(1+I4)</f>
        <v>113.38089740920879</v>
      </c>
      <c r="L4">
        <v>2020</v>
      </c>
      <c r="M4" s="5">
        <v>0.18312737020822012</v>
      </c>
    </row>
    <row r="5" spans="1:13">
      <c r="A5" s="13">
        <v>44287</v>
      </c>
      <c r="B5" s="14">
        <v>66188</v>
      </c>
      <c r="C5" s="14">
        <v>60186</v>
      </c>
      <c r="D5" s="14">
        <v>57549</v>
      </c>
      <c r="E5" s="14">
        <v>55973</v>
      </c>
      <c r="F5" s="14">
        <v>52310</v>
      </c>
      <c r="G5" s="14">
        <v>48134</v>
      </c>
      <c r="H5" s="14">
        <f t="shared" si="0"/>
        <v>56723.333333333336</v>
      </c>
      <c r="I5">
        <f t="shared" si="1"/>
        <v>0.13614058045520405</v>
      </c>
      <c r="J5">
        <f t="shared" si="2"/>
        <v>128.81663859503041</v>
      </c>
      <c r="L5">
        <v>2021</v>
      </c>
      <c r="M5" s="5">
        <v>0.90539663098510204</v>
      </c>
    </row>
    <row r="6" spans="1:13">
      <c r="A6" s="13">
        <v>44317</v>
      </c>
      <c r="B6" s="14">
        <f>+B5</f>
        <v>66188</v>
      </c>
      <c r="C6" s="14">
        <f t="shared" ref="C6:G7" si="3">+C5</f>
        <v>60186</v>
      </c>
      <c r="D6" s="14">
        <f t="shared" si="3"/>
        <v>57549</v>
      </c>
      <c r="E6" s="14">
        <f t="shared" si="3"/>
        <v>55973</v>
      </c>
      <c r="F6" s="14">
        <f t="shared" si="3"/>
        <v>52310</v>
      </c>
      <c r="G6" s="14">
        <f t="shared" si="3"/>
        <v>48134</v>
      </c>
      <c r="H6" s="14">
        <f t="shared" si="0"/>
        <v>56723.333333333336</v>
      </c>
      <c r="I6">
        <f t="shared" si="1"/>
        <v>0</v>
      </c>
      <c r="J6">
        <f t="shared" si="2"/>
        <v>128.81663859503041</v>
      </c>
      <c r="L6">
        <v>2022</v>
      </c>
      <c r="M6" s="5">
        <v>0.98000348391104719</v>
      </c>
    </row>
    <row r="7" spans="1:13">
      <c r="A7" s="13">
        <v>44348</v>
      </c>
      <c r="B7" s="14">
        <f>+B6</f>
        <v>66188</v>
      </c>
      <c r="C7" s="14">
        <f t="shared" si="3"/>
        <v>60186</v>
      </c>
      <c r="D7" s="14">
        <f t="shared" si="3"/>
        <v>57549</v>
      </c>
      <c r="E7" s="14">
        <f t="shared" si="3"/>
        <v>55973</v>
      </c>
      <c r="F7" s="14">
        <f t="shared" si="3"/>
        <v>52310</v>
      </c>
      <c r="G7" s="14">
        <f t="shared" si="3"/>
        <v>48134</v>
      </c>
      <c r="H7" s="14">
        <f t="shared" si="0"/>
        <v>56723.333333333336</v>
      </c>
      <c r="I7">
        <f t="shared" si="1"/>
        <v>0</v>
      </c>
      <c r="J7">
        <f t="shared" si="2"/>
        <v>128.81663859503041</v>
      </c>
      <c r="L7">
        <v>2023</v>
      </c>
      <c r="M7" s="5">
        <v>1.5856755795966819</v>
      </c>
    </row>
    <row r="8" spans="1:13">
      <c r="A8" s="13">
        <v>44378</v>
      </c>
      <c r="B8" s="14">
        <v>76116</v>
      </c>
      <c r="C8" s="14">
        <v>69214</v>
      </c>
      <c r="D8" s="14">
        <v>66180</v>
      </c>
      <c r="E8" s="14">
        <v>64369</v>
      </c>
      <c r="F8" s="14">
        <v>60157</v>
      </c>
      <c r="G8" s="14">
        <v>55354</v>
      </c>
      <c r="H8" s="14">
        <f t="shared" si="0"/>
        <v>65231.666666666664</v>
      </c>
      <c r="I8">
        <f t="shared" si="1"/>
        <v>0.14999706176176764</v>
      </c>
      <c r="J8">
        <f t="shared" si="2"/>
        <v>148.1387558903125</v>
      </c>
      <c r="L8">
        <v>2024</v>
      </c>
      <c r="M8" s="5">
        <f>+J39/J37-1</f>
        <v>0.29999999262110211</v>
      </c>
    </row>
    <row r="9" spans="1:13">
      <c r="A9" s="13">
        <v>44409</v>
      </c>
      <c r="B9" s="14">
        <f>+B8</f>
        <v>76116</v>
      </c>
      <c r="C9" s="14">
        <f t="shared" ref="C9:G9" si="4">+C8</f>
        <v>69214</v>
      </c>
      <c r="D9" s="14">
        <f t="shared" si="4"/>
        <v>66180</v>
      </c>
      <c r="E9" s="14">
        <f t="shared" si="4"/>
        <v>64369</v>
      </c>
      <c r="F9" s="14">
        <f t="shared" si="4"/>
        <v>60157</v>
      </c>
      <c r="G9" s="14">
        <f t="shared" si="4"/>
        <v>55354</v>
      </c>
      <c r="H9" s="14">
        <f t="shared" si="0"/>
        <v>65231.666666666664</v>
      </c>
      <c r="I9">
        <f t="shared" si="1"/>
        <v>0</v>
      </c>
      <c r="J9">
        <f t="shared" si="2"/>
        <v>148.1387558903125</v>
      </c>
    </row>
    <row r="10" spans="1:13">
      <c r="A10" s="13">
        <v>44440</v>
      </c>
      <c r="B10" s="14">
        <v>86045</v>
      </c>
      <c r="C10" s="14">
        <v>78242</v>
      </c>
      <c r="D10" s="14">
        <v>74813</v>
      </c>
      <c r="E10" s="14">
        <v>72755</v>
      </c>
      <c r="F10" s="14">
        <v>68003</v>
      </c>
      <c r="G10" s="14">
        <v>62575</v>
      </c>
      <c r="H10" s="14">
        <f t="shared" si="0"/>
        <v>73738.833333333328</v>
      </c>
      <c r="I10">
        <f t="shared" si="1"/>
        <v>0.13041467589871991</v>
      </c>
      <c r="J10">
        <f t="shared" si="2"/>
        <v>167.45822372778719</v>
      </c>
    </row>
    <row r="11" spans="1:13">
      <c r="A11" s="13">
        <v>44470</v>
      </c>
      <c r="B11" s="14">
        <f t="shared" ref="B11:G11" si="5">+B10</f>
        <v>86045</v>
      </c>
      <c r="C11" s="14">
        <f t="shared" si="5"/>
        <v>78242</v>
      </c>
      <c r="D11" s="14">
        <f t="shared" si="5"/>
        <v>74813</v>
      </c>
      <c r="E11" s="14">
        <f t="shared" si="5"/>
        <v>72755</v>
      </c>
      <c r="F11" s="14">
        <f t="shared" si="5"/>
        <v>68003</v>
      </c>
      <c r="G11" s="14">
        <f t="shared" si="5"/>
        <v>62575</v>
      </c>
      <c r="H11" s="14">
        <f t="shared" si="0"/>
        <v>73738.833333333328</v>
      </c>
      <c r="I11">
        <f t="shared" si="1"/>
        <v>0</v>
      </c>
      <c r="J11">
        <f t="shared" si="2"/>
        <v>167.45822372778719</v>
      </c>
    </row>
    <row r="12" spans="1:13">
      <c r="A12" s="13">
        <v>44501</v>
      </c>
      <c r="B12" s="14">
        <v>92663</v>
      </c>
      <c r="C12" s="14">
        <v>84260</v>
      </c>
      <c r="D12" s="14">
        <v>80568</v>
      </c>
      <c r="E12" s="14">
        <v>78363</v>
      </c>
      <c r="F12" s="14">
        <v>73234</v>
      </c>
      <c r="G12" s="14">
        <v>67388</v>
      </c>
      <c r="H12" s="14">
        <f t="shared" si="0"/>
        <v>79412.666666666672</v>
      </c>
      <c r="I12">
        <f t="shared" si="1"/>
        <v>7.6944983760253161E-2</v>
      </c>
      <c r="J12">
        <f t="shared" si="2"/>
        <v>180.34329403304261</v>
      </c>
    </row>
    <row r="13" spans="1:13">
      <c r="A13" s="13">
        <v>44531</v>
      </c>
      <c r="B13" s="14">
        <f>+B12</f>
        <v>92663</v>
      </c>
      <c r="C13" s="14">
        <f t="shared" ref="C13:G14" si="6">+C12</f>
        <v>84260</v>
      </c>
      <c r="D13" s="14">
        <f t="shared" si="6"/>
        <v>80568</v>
      </c>
      <c r="E13" s="14">
        <f t="shared" si="6"/>
        <v>78363</v>
      </c>
      <c r="F13" s="14">
        <f t="shared" si="6"/>
        <v>73234</v>
      </c>
      <c r="G13" s="14">
        <f t="shared" si="6"/>
        <v>67388</v>
      </c>
      <c r="H13" s="14">
        <f t="shared" si="0"/>
        <v>79412.666666666672</v>
      </c>
      <c r="I13">
        <f t="shared" si="1"/>
        <v>0</v>
      </c>
      <c r="J13">
        <f t="shared" si="2"/>
        <v>180.34329403304261</v>
      </c>
    </row>
    <row r="14" spans="1:13">
      <c r="A14" s="13">
        <v>44562</v>
      </c>
      <c r="B14" s="14">
        <f>+B13</f>
        <v>92663</v>
      </c>
      <c r="C14" s="14">
        <f t="shared" si="6"/>
        <v>84260</v>
      </c>
      <c r="D14" s="14">
        <f t="shared" si="6"/>
        <v>80568</v>
      </c>
      <c r="E14" s="14">
        <f t="shared" si="6"/>
        <v>78363</v>
      </c>
      <c r="F14" s="14">
        <f t="shared" si="6"/>
        <v>73234</v>
      </c>
      <c r="G14" s="14">
        <f t="shared" si="6"/>
        <v>67388</v>
      </c>
      <c r="H14" s="14">
        <f t="shared" si="0"/>
        <v>79412.666666666672</v>
      </c>
      <c r="I14">
        <f t="shared" si="1"/>
        <v>0</v>
      </c>
      <c r="J14">
        <f t="shared" si="2"/>
        <v>180.34329403304261</v>
      </c>
    </row>
    <row r="15" spans="1:13">
      <c r="A15" s="13">
        <v>44593</v>
      </c>
      <c r="B15" s="14">
        <v>97958.55</v>
      </c>
      <c r="C15" s="14">
        <v>89075.35</v>
      </c>
      <c r="D15" s="14">
        <v>85171.87</v>
      </c>
      <c r="E15" s="14">
        <v>82840.570000000007</v>
      </c>
      <c r="F15" s="14">
        <v>77419.009999999995</v>
      </c>
      <c r="G15" s="14">
        <v>71238.73</v>
      </c>
      <c r="H15" s="14">
        <f t="shared" si="0"/>
        <v>83950.680000000008</v>
      </c>
      <c r="I15">
        <f t="shared" si="1"/>
        <v>5.7144704035460459E-2</v>
      </c>
      <c r="J15">
        <f t="shared" si="2"/>
        <v>190.64895819534084</v>
      </c>
    </row>
    <row r="16" spans="1:13">
      <c r="A16" s="13">
        <v>44621</v>
      </c>
      <c r="B16" s="14">
        <v>101929.84</v>
      </c>
      <c r="C16" s="14">
        <v>92686.52</v>
      </c>
      <c r="D16" s="14">
        <v>88624.78</v>
      </c>
      <c r="E16" s="14">
        <v>86198.97</v>
      </c>
      <c r="F16" s="14">
        <v>80557.62</v>
      </c>
      <c r="G16" s="14">
        <v>74126.789999999994</v>
      </c>
      <c r="H16" s="14">
        <f t="shared" si="0"/>
        <v>87354.086666666655</v>
      </c>
      <c r="I16">
        <f t="shared" si="1"/>
        <v>4.0540549125589465E-2</v>
      </c>
      <c r="J16">
        <f t="shared" si="2"/>
        <v>198.3779716508015</v>
      </c>
    </row>
    <row r="17" spans="1:10">
      <c r="A17" s="13">
        <v>44652</v>
      </c>
      <c r="B17" s="14">
        <f>+B16</f>
        <v>101929.84</v>
      </c>
      <c r="C17" s="14">
        <f t="shared" ref="C17:G17" si="7">+C16</f>
        <v>92686.52</v>
      </c>
      <c r="D17" s="14">
        <f t="shared" si="7"/>
        <v>88624.78</v>
      </c>
      <c r="E17" s="14">
        <f t="shared" si="7"/>
        <v>86198.97</v>
      </c>
      <c r="F17" s="14">
        <f t="shared" si="7"/>
        <v>80557.62</v>
      </c>
      <c r="G17" s="14">
        <f t="shared" si="7"/>
        <v>74126.789999999994</v>
      </c>
      <c r="H17" s="14">
        <f t="shared" si="0"/>
        <v>87354.086666666655</v>
      </c>
      <c r="I17">
        <f t="shared" si="1"/>
        <v>0</v>
      </c>
      <c r="J17">
        <f t="shared" si="2"/>
        <v>198.3779716508015</v>
      </c>
    </row>
    <row r="18" spans="1:10">
      <c r="A18" s="13">
        <v>44682</v>
      </c>
      <c r="B18" s="14">
        <v>113142</v>
      </c>
      <c r="C18" s="14">
        <v>102882</v>
      </c>
      <c r="D18" s="14">
        <v>98373</v>
      </c>
      <c r="E18" s="14">
        <v>95680</v>
      </c>
      <c r="F18" s="14">
        <v>89419</v>
      </c>
      <c r="G18" s="14">
        <v>82281</v>
      </c>
      <c r="H18" s="14">
        <f t="shared" si="0"/>
        <v>96962.833333333328</v>
      </c>
      <c r="I18">
        <f t="shared" si="1"/>
        <v>0.10999767765110491</v>
      </c>
      <c r="J18">
        <f t="shared" si="2"/>
        <v>220.19908782952638</v>
      </c>
    </row>
    <row r="19" spans="1:10">
      <c r="A19" s="13">
        <v>44713</v>
      </c>
      <c r="B19" s="14">
        <v>124354</v>
      </c>
      <c r="C19" s="14">
        <v>113078</v>
      </c>
      <c r="D19" s="14">
        <v>108122</v>
      </c>
      <c r="E19" s="14">
        <v>105163</v>
      </c>
      <c r="F19" s="14">
        <v>98280</v>
      </c>
      <c r="G19" s="14">
        <v>90435</v>
      </c>
      <c r="H19" s="14">
        <f t="shared" si="0"/>
        <v>106572</v>
      </c>
      <c r="I19">
        <f t="shared" si="1"/>
        <v>9.9101545781287381E-2</v>
      </c>
      <c r="J19">
        <f t="shared" si="2"/>
        <v>242.0211578130619</v>
      </c>
    </row>
    <row r="20" spans="1:10">
      <c r="A20" s="13">
        <v>44743</v>
      </c>
      <c r="B20" s="14">
        <f>+B19</f>
        <v>124354</v>
      </c>
      <c r="C20" s="14">
        <f t="shared" ref="C20:G20" si="8">+C19</f>
        <v>113078</v>
      </c>
      <c r="D20" s="14">
        <f t="shared" si="8"/>
        <v>108122</v>
      </c>
      <c r="E20" s="14">
        <f t="shared" si="8"/>
        <v>105163</v>
      </c>
      <c r="F20" s="14">
        <f t="shared" si="8"/>
        <v>98280</v>
      </c>
      <c r="G20" s="14">
        <f t="shared" si="8"/>
        <v>90435</v>
      </c>
      <c r="H20" s="14">
        <f t="shared" si="0"/>
        <v>106572</v>
      </c>
      <c r="I20">
        <f t="shared" si="1"/>
        <v>0</v>
      </c>
      <c r="J20">
        <f t="shared" si="2"/>
        <v>242.0211578130619</v>
      </c>
    </row>
    <row r="21" spans="1:10">
      <c r="A21" s="13">
        <v>44774</v>
      </c>
      <c r="B21" s="14">
        <v>143721</v>
      </c>
      <c r="C21" s="14">
        <v>130688</v>
      </c>
      <c r="D21" s="14">
        <v>124961</v>
      </c>
      <c r="E21" s="14">
        <v>121541</v>
      </c>
      <c r="F21" s="14">
        <v>113586</v>
      </c>
      <c r="G21" s="14">
        <v>104518</v>
      </c>
      <c r="H21" s="14">
        <f t="shared" si="0"/>
        <v>123169.16666666667</v>
      </c>
      <c r="I21">
        <f t="shared" si="1"/>
        <v>0.15573665378023005</v>
      </c>
      <c r="J21">
        <f t="shared" si="2"/>
        <v>279.71272307488516</v>
      </c>
    </row>
    <row r="22" spans="1:10">
      <c r="A22" s="13">
        <v>44805</v>
      </c>
      <c r="B22" s="14">
        <f t="shared" ref="B22:G22" si="9">+B21</f>
        <v>143721</v>
      </c>
      <c r="C22" s="14">
        <f t="shared" si="9"/>
        <v>130688</v>
      </c>
      <c r="D22" s="14">
        <f t="shared" si="9"/>
        <v>124961</v>
      </c>
      <c r="E22" s="14">
        <f t="shared" si="9"/>
        <v>121541</v>
      </c>
      <c r="F22" s="14">
        <f t="shared" si="9"/>
        <v>113586</v>
      </c>
      <c r="G22" s="14">
        <f t="shared" si="9"/>
        <v>104518</v>
      </c>
      <c r="H22" s="14">
        <f t="shared" si="0"/>
        <v>123169.16666666667</v>
      </c>
      <c r="I22">
        <f t="shared" si="1"/>
        <v>0</v>
      </c>
      <c r="J22">
        <f t="shared" si="2"/>
        <v>279.71272307488516</v>
      </c>
    </row>
    <row r="23" spans="1:10">
      <c r="A23" s="13">
        <v>44835</v>
      </c>
      <c r="B23" s="14">
        <v>150856.16</v>
      </c>
      <c r="C23" s="14">
        <v>137176.04999999999</v>
      </c>
      <c r="D23" s="14">
        <v>131164.67000000001</v>
      </c>
      <c r="E23" s="14">
        <v>127574.48</v>
      </c>
      <c r="F23" s="14">
        <v>119225.28</v>
      </c>
      <c r="G23" s="14">
        <v>109707.65</v>
      </c>
      <c r="H23" s="14">
        <f t="shared" si="0"/>
        <v>129284.04833333334</v>
      </c>
      <c r="I23">
        <f t="shared" si="1"/>
        <v>4.9646204745505962E-2</v>
      </c>
      <c r="J23">
        <f t="shared" si="2"/>
        <v>293.5993981945839</v>
      </c>
    </row>
    <row r="24" spans="1:10">
      <c r="A24" s="13">
        <v>44866</v>
      </c>
      <c r="B24" s="14">
        <v>167164.94</v>
      </c>
      <c r="C24" s="14">
        <v>152005.89000000001</v>
      </c>
      <c r="D24" s="14">
        <v>145344.64000000001</v>
      </c>
      <c r="E24" s="14">
        <v>141366.31</v>
      </c>
      <c r="F24" s="14">
        <v>132114.5</v>
      </c>
      <c r="G24" s="14">
        <v>121567.94</v>
      </c>
      <c r="H24" s="14">
        <f t="shared" si="0"/>
        <v>143260.70333333334</v>
      </c>
      <c r="I24">
        <f t="shared" si="1"/>
        <v>0.10810811681858823</v>
      </c>
      <c r="J24">
        <f t="shared" si="2"/>
        <v>325.33987623247117</v>
      </c>
    </row>
    <row r="25" spans="1:10">
      <c r="A25" s="13">
        <v>44896</v>
      </c>
      <c r="B25" s="14">
        <v>183473.71</v>
      </c>
      <c r="C25" s="14">
        <v>166835.74</v>
      </c>
      <c r="D25" s="14">
        <v>159524.6</v>
      </c>
      <c r="E25" s="14">
        <v>155158.15</v>
      </c>
      <c r="F25" s="14">
        <v>145003.72</v>
      </c>
      <c r="G25" s="14">
        <v>133428.22</v>
      </c>
      <c r="H25" s="14">
        <f t="shared" si="0"/>
        <v>157237.35666666666</v>
      </c>
      <c r="I25">
        <f t="shared" si="1"/>
        <v>9.7560971069735603E-2</v>
      </c>
      <c r="J25">
        <f t="shared" si="2"/>
        <v>357.08035048541865</v>
      </c>
    </row>
    <row r="26" spans="1:10">
      <c r="A26" s="13">
        <v>44927</v>
      </c>
      <c r="B26" s="14">
        <v>183473.71</v>
      </c>
      <c r="C26" s="14">
        <v>166835.74</v>
      </c>
      <c r="D26" s="14">
        <v>159524.6</v>
      </c>
      <c r="E26" s="14">
        <v>155158.15</v>
      </c>
      <c r="F26" s="14">
        <v>145003.72</v>
      </c>
      <c r="G26" s="14">
        <v>133428.22</v>
      </c>
      <c r="H26" s="14">
        <f t="shared" si="0"/>
        <v>157237.35666666666</v>
      </c>
      <c r="I26">
        <f t="shared" si="1"/>
        <v>0</v>
      </c>
      <c r="J26">
        <f t="shared" si="2"/>
        <v>357.08035048541865</v>
      </c>
    </row>
    <row r="27" spans="1:10">
      <c r="A27" s="13">
        <v>44958</v>
      </c>
      <c r="B27" s="14">
        <v>190608.8</v>
      </c>
      <c r="C27" s="14">
        <v>173323.46</v>
      </c>
      <c r="D27" s="14">
        <v>165728.34</v>
      </c>
      <c r="E27" s="14">
        <v>161192.07</v>
      </c>
      <c r="F27" s="14">
        <v>150642.75</v>
      </c>
      <c r="G27" s="14">
        <v>138617.1</v>
      </c>
      <c r="H27" s="14">
        <f t="shared" si="0"/>
        <v>163352.08666666664</v>
      </c>
      <c r="I27">
        <f t="shared" si="1"/>
        <v>3.8888532150555211E-2</v>
      </c>
      <c r="J27">
        <f t="shared" si="2"/>
        <v>370.96668117560239</v>
      </c>
    </row>
    <row r="28" spans="1:10">
      <c r="A28" s="13">
        <v>44986</v>
      </c>
      <c r="B28" s="14">
        <v>199782.49</v>
      </c>
      <c r="C28" s="14">
        <v>181665.58</v>
      </c>
      <c r="D28" s="14">
        <v>173704.57</v>
      </c>
      <c r="E28" s="14">
        <v>168949.98</v>
      </c>
      <c r="F28" s="14">
        <v>157892.94</v>
      </c>
      <c r="G28" s="14">
        <v>145288.51</v>
      </c>
      <c r="H28" s="14">
        <f t="shared" si="0"/>
        <v>171214.01166666663</v>
      </c>
      <c r="I28">
        <f t="shared" si="1"/>
        <v>4.8128708732340097E-2</v>
      </c>
      <c r="J28">
        <f t="shared" si="2"/>
        <v>388.82082852330581</v>
      </c>
    </row>
    <row r="29" spans="1:10">
      <c r="A29" s="13">
        <v>45017</v>
      </c>
      <c r="B29" s="14">
        <v>217762.91409999999</v>
      </c>
      <c r="C29" s="14">
        <v>198015.4822</v>
      </c>
      <c r="D29" s="14">
        <v>189337.98130000001</v>
      </c>
      <c r="E29" s="14">
        <v>184155.47820000001</v>
      </c>
      <c r="F29" s="14">
        <v>172103.3046</v>
      </c>
      <c r="G29" s="14">
        <v>158364.47590000002</v>
      </c>
      <c r="H29" s="14">
        <f t="shared" si="0"/>
        <v>186623.27271666669</v>
      </c>
      <c r="I29">
        <f t="shared" si="1"/>
        <v>9.0000000000000302E-2</v>
      </c>
      <c r="J29">
        <f t="shared" si="2"/>
        <v>423.81470309040344</v>
      </c>
    </row>
    <row r="30" spans="1:10">
      <c r="A30" s="13">
        <v>45047</v>
      </c>
      <c r="B30" s="14">
        <v>235743.3382</v>
      </c>
      <c r="C30" s="14">
        <v>214365.38440000001</v>
      </c>
      <c r="D30" s="14">
        <v>204971.39260000002</v>
      </c>
      <c r="E30" s="14">
        <v>199360.97640000001</v>
      </c>
      <c r="F30" s="14">
        <v>186313.6692</v>
      </c>
      <c r="G30" s="14">
        <v>171440.44180000003</v>
      </c>
      <c r="H30" s="14">
        <f t="shared" si="0"/>
        <v>202032.53376666666</v>
      </c>
      <c r="I30">
        <f t="shared" si="1"/>
        <v>8.256880733944949E-2</v>
      </c>
      <c r="J30">
        <f t="shared" si="2"/>
        <v>458.80857765750096</v>
      </c>
    </row>
    <row r="31" spans="1:10">
      <c r="A31" s="13">
        <v>45078</v>
      </c>
      <c r="B31" s="14">
        <v>251725.9374</v>
      </c>
      <c r="C31" s="14">
        <v>228898.63080000001</v>
      </c>
      <c r="D31" s="14">
        <v>218867.75820000001</v>
      </c>
      <c r="E31" s="14">
        <v>212876.97480000003</v>
      </c>
      <c r="F31" s="14">
        <v>198945.10440000001</v>
      </c>
      <c r="G31" s="14">
        <v>183063.52260000003</v>
      </c>
      <c r="H31" s="14">
        <f t="shared" si="0"/>
        <v>215729.65470000004</v>
      </c>
      <c r="I31">
        <f t="shared" si="1"/>
        <v>6.7796610169491789E-2</v>
      </c>
      <c r="J31">
        <f t="shared" si="2"/>
        <v>489.91424393936558</v>
      </c>
    </row>
    <row r="32" spans="1:10">
      <c r="A32" s="13">
        <v>45108</v>
      </c>
      <c r="B32" s="14">
        <v>267708.53659999999</v>
      </c>
      <c r="C32" s="14">
        <v>243431.87720000002</v>
      </c>
      <c r="D32" s="14">
        <v>232764.1238</v>
      </c>
      <c r="E32" s="14">
        <v>226392.97320000004</v>
      </c>
      <c r="F32" s="14">
        <v>211576.53960000002</v>
      </c>
      <c r="G32" s="14">
        <v>194686.60340000002</v>
      </c>
      <c r="H32" s="14">
        <f t="shared" si="0"/>
        <v>229426.77563333334</v>
      </c>
      <c r="I32">
        <f t="shared" si="1"/>
        <v>6.3492063492063266E-2</v>
      </c>
      <c r="J32">
        <f t="shared" si="2"/>
        <v>521.01991022122991</v>
      </c>
    </row>
    <row r="33" spans="1:11">
      <c r="A33" s="13">
        <v>45139</v>
      </c>
      <c r="B33" s="14">
        <v>291682.44</v>
      </c>
      <c r="C33" s="14">
        <v>265231.75</v>
      </c>
      <c r="D33" s="14">
        <v>253608.67</v>
      </c>
      <c r="E33" s="14">
        <v>246666.97</v>
      </c>
      <c r="F33" s="14">
        <v>230523.69</v>
      </c>
      <c r="G33" s="14">
        <v>212121.22</v>
      </c>
      <c r="H33" s="14">
        <f t="shared" si="0"/>
        <v>249972.45666666667</v>
      </c>
      <c r="I33">
        <f t="shared" si="1"/>
        <v>8.9552237207784158E-2</v>
      </c>
      <c r="J33">
        <f t="shared" si="2"/>
        <v>567.67840881133986</v>
      </c>
    </row>
    <row r="34" spans="1:11">
      <c r="A34" s="13">
        <v>45170</v>
      </c>
      <c r="B34" s="14">
        <v>325645.46000000002</v>
      </c>
      <c r="C34" s="14">
        <v>296114.90000000002</v>
      </c>
      <c r="D34" s="14">
        <v>283138.45</v>
      </c>
      <c r="E34" s="14">
        <v>275388.46999999997</v>
      </c>
      <c r="F34" s="14">
        <v>257365.49</v>
      </c>
      <c r="G34" s="14">
        <v>236820.27</v>
      </c>
      <c r="H34" s="14">
        <f t="shared" si="0"/>
        <v>279078.84000000003</v>
      </c>
      <c r="I34">
        <f t="shared" si="1"/>
        <v>0.11643836173577382</v>
      </c>
      <c r="J34">
        <f t="shared" si="2"/>
        <v>633.77795272610319</v>
      </c>
    </row>
    <row r="35" spans="1:11">
      <c r="A35" s="13">
        <v>45200</v>
      </c>
      <c r="B35" s="14">
        <v>343625.88</v>
      </c>
      <c r="C35" s="14">
        <v>312464.8</v>
      </c>
      <c r="D35" s="14">
        <v>298771.86</v>
      </c>
      <c r="E35" s="14">
        <v>290593.96999999997</v>
      </c>
      <c r="F35" s="14">
        <v>271575.86</v>
      </c>
      <c r="G35" s="14">
        <v>249896.24</v>
      </c>
      <c r="H35" s="14">
        <f t="shared" si="0"/>
        <v>294488.10166666663</v>
      </c>
      <c r="I35">
        <f t="shared" si="1"/>
        <v>5.521472594148169E-2</v>
      </c>
      <c r="J35">
        <f t="shared" si="2"/>
        <v>668.77182869362832</v>
      </c>
    </row>
    <row r="36" spans="1:11">
      <c r="A36" s="13">
        <v>45231</v>
      </c>
      <c r="B36" s="14">
        <v>403760.41</v>
      </c>
      <c r="C36" s="14">
        <v>367146.14</v>
      </c>
      <c r="D36" s="14">
        <v>351056.94</v>
      </c>
      <c r="E36" s="14">
        <v>341447.91</v>
      </c>
      <c r="F36" s="14">
        <v>319101.63</v>
      </c>
      <c r="G36" s="14">
        <v>293628.08</v>
      </c>
      <c r="H36" s="14">
        <f t="shared" si="0"/>
        <v>346023.51833333331</v>
      </c>
      <c r="I36">
        <f t="shared" si="1"/>
        <v>0.17499999617981188</v>
      </c>
      <c r="J36">
        <f t="shared" si="2"/>
        <v>785.80689616017912</v>
      </c>
    </row>
    <row r="37" spans="1:11">
      <c r="A37" s="13">
        <v>45261</v>
      </c>
      <c r="B37" s="14">
        <v>474403.5</v>
      </c>
      <c r="C37" s="14">
        <v>431383.09</v>
      </c>
      <c r="D37" s="14">
        <v>412478.87</v>
      </c>
      <c r="E37" s="14">
        <v>401188.62</v>
      </c>
      <c r="F37" s="14">
        <v>374932.58</v>
      </c>
      <c r="G37" s="14">
        <v>345002.1</v>
      </c>
      <c r="H37" s="14">
        <f t="shared" si="0"/>
        <v>406564.79333333339</v>
      </c>
      <c r="I37">
        <f t="shared" si="1"/>
        <v>0.1749628906486036</v>
      </c>
      <c r="J37">
        <f t="shared" si="2"/>
        <v>923.29394220397114</v>
      </c>
    </row>
    <row r="38" spans="1:11">
      <c r="A38" s="13">
        <v>45292</v>
      </c>
      <c r="B38" s="14">
        <f t="shared" ref="B38:G38" si="10">+B37+70000</f>
        <v>544403.5</v>
      </c>
      <c r="C38" s="14">
        <f t="shared" si="10"/>
        <v>501383.09</v>
      </c>
      <c r="D38" s="14">
        <f t="shared" si="10"/>
        <v>482478.87</v>
      </c>
      <c r="E38" s="14">
        <f t="shared" si="10"/>
        <v>471188.62</v>
      </c>
      <c r="F38" s="14">
        <f t="shared" si="10"/>
        <v>444932.58</v>
      </c>
      <c r="G38" s="14">
        <f t="shared" si="10"/>
        <v>415002.1</v>
      </c>
      <c r="H38" s="14">
        <f t="shared" ref="H38:H40" si="11">+AVERAGE(B38:G38)</f>
        <v>476564.79333333339</v>
      </c>
      <c r="I38">
        <f t="shared" si="1"/>
        <v>0.17217427860903967</v>
      </c>
      <c r="J38">
        <f t="shared" si="2"/>
        <v>1082.2614106470362</v>
      </c>
    </row>
    <row r="39" spans="1:11">
      <c r="A39" s="13">
        <v>45323</v>
      </c>
      <c r="B39" s="66">
        <f>+'[1]Base de datos'!B71</f>
        <v>616724.55000000005</v>
      </c>
      <c r="C39" s="66">
        <f>+'[1]Base de datos'!C71</f>
        <v>560798.01</v>
      </c>
      <c r="D39" s="66">
        <f>+'[1]Base de datos'!D71</f>
        <v>536222.53</v>
      </c>
      <c r="E39" s="66">
        <f>+'[1]Base de datos'!E71</f>
        <v>521545.21</v>
      </c>
      <c r="F39" s="66">
        <f>+'[1]Base de datos'!F71</f>
        <v>487412.35</v>
      </c>
      <c r="G39" s="66">
        <f>+'[1]Base de datos'!G71</f>
        <v>448502.72</v>
      </c>
      <c r="H39" s="14">
        <f t="shared" si="11"/>
        <v>528534.22833333339</v>
      </c>
      <c r="I39">
        <f t="shared" si="1"/>
        <v>0.10905009292965118</v>
      </c>
      <c r="J39">
        <f t="shared" si="2"/>
        <v>1200.2821180522708</v>
      </c>
    </row>
    <row r="40" spans="1:11">
      <c r="A40" s="13">
        <v>45352</v>
      </c>
      <c r="B40" s="66">
        <f>+'[1]Base de datos'!B72</f>
        <v>690731.5</v>
      </c>
      <c r="C40" s="66">
        <f>+'[1]Base de datos'!C72</f>
        <v>628093.77</v>
      </c>
      <c r="D40" s="66">
        <f>+'[1]Base de datos'!D72</f>
        <v>600569.23</v>
      </c>
      <c r="E40" s="66">
        <f>+'[1]Base de datos'!E72</f>
        <v>584130.64</v>
      </c>
      <c r="F40" s="66">
        <f>+'[1]Base de datos'!F72</f>
        <v>545901.82999999996</v>
      </c>
      <c r="G40" s="66">
        <f>+'[1]Base de datos'!G72</f>
        <v>502323.05</v>
      </c>
      <c r="H40" s="14">
        <f t="shared" si="11"/>
        <v>591958.33666666667</v>
      </c>
      <c r="I40">
        <f t="shared" si="1"/>
        <v>0.12000000176588999</v>
      </c>
      <c r="J40">
        <f t="shared" si="2"/>
        <v>1344.3159743381095</v>
      </c>
      <c r="K40">
        <f>+J40/$J$37-1</f>
        <v>0.45599999403129154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781"/>
  <sheetViews>
    <sheetView topLeftCell="A1762" workbookViewId="0">
      <selection activeCell="G1767" sqref="G1767"/>
    </sheetView>
  </sheetViews>
  <sheetFormatPr baseColWidth="10" defaultRowHeight="13.8"/>
  <sheetData>
    <row r="1" spans="1:5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>
      <c r="A2" s="16">
        <v>42705</v>
      </c>
      <c r="B2" s="17">
        <f>+MONTH(A2)</f>
        <v>12</v>
      </c>
      <c r="C2" s="61">
        <f>+YEAR(A2)</f>
        <v>2016</v>
      </c>
      <c r="D2">
        <v>15.65</v>
      </c>
      <c r="E2">
        <v>16.05</v>
      </c>
    </row>
    <row r="3" spans="1:5">
      <c r="A3" s="16">
        <v>42706</v>
      </c>
      <c r="B3" s="17">
        <f t="shared" ref="B3:B66" si="0">+MONTH(A3)</f>
        <v>12</v>
      </c>
      <c r="C3" s="61">
        <f t="shared" ref="C3:C66" si="1">+YEAR(A3)</f>
        <v>2016</v>
      </c>
      <c r="D3">
        <v>15.75</v>
      </c>
      <c r="E3">
        <v>16.149999999999999</v>
      </c>
    </row>
    <row r="4" spans="1:5">
      <c r="A4" s="16">
        <v>42709</v>
      </c>
      <c r="B4" s="17">
        <f t="shared" si="0"/>
        <v>12</v>
      </c>
      <c r="C4" s="61">
        <f t="shared" si="1"/>
        <v>2016</v>
      </c>
      <c r="D4">
        <v>15.7</v>
      </c>
      <c r="E4">
        <v>16.100000000000001</v>
      </c>
    </row>
    <row r="5" spans="1:5">
      <c r="A5" s="16">
        <v>42710</v>
      </c>
      <c r="B5" s="17">
        <f t="shared" si="0"/>
        <v>12</v>
      </c>
      <c r="C5" s="61">
        <f t="shared" si="1"/>
        <v>2016</v>
      </c>
      <c r="D5">
        <v>15.7</v>
      </c>
      <c r="E5">
        <v>16.100000000000001</v>
      </c>
    </row>
    <row r="6" spans="1:5">
      <c r="A6" s="16">
        <v>42711</v>
      </c>
      <c r="B6" s="17">
        <f t="shared" si="0"/>
        <v>12</v>
      </c>
      <c r="C6" s="61">
        <f t="shared" si="1"/>
        <v>2016</v>
      </c>
      <c r="D6">
        <v>15.8</v>
      </c>
      <c r="E6">
        <v>16.2</v>
      </c>
    </row>
    <row r="7" spans="1:5">
      <c r="A7" s="16">
        <v>42716</v>
      </c>
      <c r="B7" s="17">
        <f t="shared" si="0"/>
        <v>12</v>
      </c>
      <c r="C7" s="61">
        <f t="shared" si="1"/>
        <v>2016</v>
      </c>
      <c r="D7">
        <v>15.8</v>
      </c>
      <c r="E7">
        <v>16.2</v>
      </c>
    </row>
    <row r="8" spans="1:5">
      <c r="A8" s="16">
        <v>42717</v>
      </c>
      <c r="B8" s="17">
        <f t="shared" si="0"/>
        <v>12</v>
      </c>
      <c r="C8" s="61">
        <f t="shared" si="1"/>
        <v>2016</v>
      </c>
      <c r="D8">
        <v>15.75</v>
      </c>
      <c r="E8">
        <v>16.149999999999999</v>
      </c>
    </row>
    <row r="9" spans="1:5">
      <c r="A9" s="16">
        <v>42718</v>
      </c>
      <c r="B9" s="17">
        <f t="shared" si="0"/>
        <v>12</v>
      </c>
      <c r="C9" s="61">
        <f t="shared" si="1"/>
        <v>2016</v>
      </c>
      <c r="D9">
        <v>15.75</v>
      </c>
      <c r="E9">
        <v>16.149999999999999</v>
      </c>
    </row>
    <row r="10" spans="1:5">
      <c r="A10" s="16">
        <v>42719</v>
      </c>
      <c r="B10" s="17">
        <f t="shared" si="0"/>
        <v>12</v>
      </c>
      <c r="C10" s="61">
        <f t="shared" si="1"/>
        <v>2016</v>
      </c>
      <c r="D10">
        <v>15.75</v>
      </c>
      <c r="E10">
        <v>16.149999999999999</v>
      </c>
    </row>
    <row r="11" spans="1:5">
      <c r="A11" s="16">
        <v>42720</v>
      </c>
      <c r="B11" s="17">
        <f t="shared" si="0"/>
        <v>12</v>
      </c>
      <c r="C11" s="61">
        <f t="shared" si="1"/>
        <v>2016</v>
      </c>
      <c r="D11">
        <v>15.7</v>
      </c>
      <c r="E11">
        <v>16.100000000000001</v>
      </c>
    </row>
    <row r="12" spans="1:5">
      <c r="A12" s="16">
        <v>42723</v>
      </c>
      <c r="B12" s="17">
        <f t="shared" si="0"/>
        <v>12</v>
      </c>
      <c r="C12" s="61">
        <f t="shared" si="1"/>
        <v>2016</v>
      </c>
      <c r="D12">
        <v>15.6</v>
      </c>
      <c r="E12">
        <v>16</v>
      </c>
    </row>
    <row r="13" spans="1:5">
      <c r="A13" s="16">
        <v>42724</v>
      </c>
      <c r="B13" s="17">
        <f t="shared" si="0"/>
        <v>12</v>
      </c>
      <c r="C13" s="61">
        <f t="shared" si="1"/>
        <v>2016</v>
      </c>
      <c r="D13">
        <v>15.65</v>
      </c>
      <c r="E13">
        <v>16.05</v>
      </c>
    </row>
    <row r="14" spans="1:5">
      <c r="A14" s="16">
        <v>42725</v>
      </c>
      <c r="B14" s="17">
        <f t="shared" si="0"/>
        <v>12</v>
      </c>
      <c r="C14" s="61">
        <f t="shared" si="1"/>
        <v>2016</v>
      </c>
      <c r="D14">
        <v>15.6</v>
      </c>
      <c r="E14">
        <v>16</v>
      </c>
    </row>
    <row r="15" spans="1:5">
      <c r="A15" s="16">
        <v>42726</v>
      </c>
      <c r="B15" s="17">
        <f t="shared" si="0"/>
        <v>12</v>
      </c>
      <c r="C15" s="61">
        <f t="shared" si="1"/>
        <v>2016</v>
      </c>
      <c r="D15">
        <v>15.55</v>
      </c>
      <c r="E15">
        <v>15.95</v>
      </c>
    </row>
    <row r="16" spans="1:5">
      <c r="A16" s="16">
        <v>42727</v>
      </c>
      <c r="B16" s="17">
        <f t="shared" si="0"/>
        <v>12</v>
      </c>
      <c r="C16" s="61">
        <f t="shared" si="1"/>
        <v>2016</v>
      </c>
      <c r="D16">
        <v>15.3</v>
      </c>
      <c r="E16">
        <v>15.7</v>
      </c>
    </row>
    <row r="17" spans="1:5">
      <c r="A17" s="16">
        <v>42730</v>
      </c>
      <c r="B17" s="17">
        <f t="shared" si="0"/>
        <v>12</v>
      </c>
      <c r="C17" s="61">
        <f t="shared" si="1"/>
        <v>2016</v>
      </c>
      <c r="D17">
        <v>15.35</v>
      </c>
      <c r="E17">
        <v>15.75</v>
      </c>
    </row>
    <row r="18" spans="1:5">
      <c r="A18" s="16">
        <v>42731</v>
      </c>
      <c r="B18" s="17">
        <f t="shared" si="0"/>
        <v>12</v>
      </c>
      <c r="C18" s="61">
        <f t="shared" si="1"/>
        <v>2016</v>
      </c>
      <c r="D18">
        <v>15.35</v>
      </c>
      <c r="E18">
        <v>15.75</v>
      </c>
    </row>
    <row r="19" spans="1:5">
      <c r="A19" s="16">
        <v>42732</v>
      </c>
      <c r="B19" s="17">
        <f t="shared" si="0"/>
        <v>12</v>
      </c>
      <c r="C19" s="61">
        <f t="shared" si="1"/>
        <v>2016</v>
      </c>
      <c r="D19">
        <v>15.55</v>
      </c>
      <c r="E19">
        <v>15.95</v>
      </c>
    </row>
    <row r="20" spans="1:5">
      <c r="A20" s="16">
        <v>42733</v>
      </c>
      <c r="B20" s="17">
        <f t="shared" si="0"/>
        <v>12</v>
      </c>
      <c r="C20" s="61">
        <f t="shared" si="1"/>
        <v>2016</v>
      </c>
      <c r="D20">
        <v>15.7</v>
      </c>
      <c r="E20">
        <v>16.100000000000001</v>
      </c>
    </row>
    <row r="21" spans="1:5">
      <c r="A21" s="16">
        <v>42734</v>
      </c>
      <c r="B21" s="17">
        <f t="shared" si="0"/>
        <v>12</v>
      </c>
      <c r="C21" s="61">
        <f t="shared" si="1"/>
        <v>2016</v>
      </c>
      <c r="D21">
        <v>15.7</v>
      </c>
      <c r="E21">
        <v>16.100000000000001</v>
      </c>
    </row>
    <row r="22" spans="1:5">
      <c r="A22" s="16">
        <v>42737</v>
      </c>
      <c r="B22" s="17">
        <f t="shared" si="0"/>
        <v>1</v>
      </c>
      <c r="C22" s="61">
        <f t="shared" si="1"/>
        <v>2017</v>
      </c>
      <c r="D22">
        <v>15.7</v>
      </c>
      <c r="E22">
        <v>16.100000000000001</v>
      </c>
    </row>
    <row r="23" spans="1:5">
      <c r="A23" s="16">
        <v>42738</v>
      </c>
      <c r="B23" s="17">
        <f t="shared" si="0"/>
        <v>1</v>
      </c>
      <c r="C23" s="61">
        <f t="shared" si="1"/>
        <v>2017</v>
      </c>
      <c r="D23">
        <v>15.7</v>
      </c>
      <c r="E23">
        <v>16.100000000000001</v>
      </c>
    </row>
    <row r="24" spans="1:5">
      <c r="A24" s="16">
        <v>42739</v>
      </c>
      <c r="B24" s="17">
        <f t="shared" si="0"/>
        <v>1</v>
      </c>
      <c r="C24" s="61">
        <f t="shared" si="1"/>
        <v>2017</v>
      </c>
      <c r="D24">
        <v>15.9</v>
      </c>
      <c r="E24">
        <v>16.3</v>
      </c>
    </row>
    <row r="25" spans="1:5">
      <c r="A25" s="16">
        <v>42740</v>
      </c>
      <c r="B25" s="17">
        <f t="shared" si="0"/>
        <v>1</v>
      </c>
      <c r="C25" s="61">
        <f t="shared" si="1"/>
        <v>2017</v>
      </c>
      <c r="D25">
        <v>15.8</v>
      </c>
      <c r="E25">
        <v>16.2</v>
      </c>
    </row>
    <row r="26" spans="1:5">
      <c r="A26" s="16">
        <v>42741</v>
      </c>
      <c r="B26" s="17">
        <f t="shared" si="0"/>
        <v>1</v>
      </c>
      <c r="C26" s="61">
        <f t="shared" si="1"/>
        <v>2017</v>
      </c>
      <c r="D26">
        <v>15.6</v>
      </c>
      <c r="E26">
        <v>16</v>
      </c>
    </row>
    <row r="27" spans="1:5">
      <c r="A27" s="16">
        <v>42744</v>
      </c>
      <c r="B27" s="17">
        <f t="shared" si="0"/>
        <v>1</v>
      </c>
      <c r="C27" s="61">
        <f t="shared" si="1"/>
        <v>2017</v>
      </c>
      <c r="D27">
        <v>15.65</v>
      </c>
      <c r="E27">
        <v>16.05</v>
      </c>
    </row>
    <row r="28" spans="1:5">
      <c r="A28" s="16">
        <v>42745</v>
      </c>
      <c r="B28" s="17">
        <f t="shared" si="0"/>
        <v>1</v>
      </c>
      <c r="C28" s="61">
        <f t="shared" si="1"/>
        <v>2017</v>
      </c>
      <c r="D28">
        <v>15.65</v>
      </c>
      <c r="E28">
        <v>16.05</v>
      </c>
    </row>
    <row r="29" spans="1:5">
      <c r="A29" s="16">
        <v>42746</v>
      </c>
      <c r="B29" s="17">
        <f t="shared" si="0"/>
        <v>1</v>
      </c>
      <c r="C29" s="61">
        <f t="shared" si="1"/>
        <v>2017</v>
      </c>
      <c r="D29">
        <v>15.65</v>
      </c>
      <c r="E29">
        <v>16.05</v>
      </c>
    </row>
    <row r="30" spans="1:5">
      <c r="A30" s="16">
        <v>42747</v>
      </c>
      <c r="B30" s="17">
        <f t="shared" si="0"/>
        <v>1</v>
      </c>
      <c r="C30" s="61">
        <f t="shared" si="1"/>
        <v>2017</v>
      </c>
      <c r="D30">
        <v>15.65</v>
      </c>
      <c r="E30">
        <v>16.05</v>
      </c>
    </row>
    <row r="31" spans="1:5">
      <c r="A31" s="16">
        <v>42748</v>
      </c>
      <c r="B31" s="17">
        <f t="shared" si="0"/>
        <v>1</v>
      </c>
      <c r="C31" s="61">
        <f t="shared" si="1"/>
        <v>2017</v>
      </c>
      <c r="D31">
        <v>15.65</v>
      </c>
      <c r="E31">
        <v>16.05</v>
      </c>
    </row>
    <row r="32" spans="1:5">
      <c r="A32" s="16">
        <v>42751</v>
      </c>
      <c r="B32" s="17">
        <f t="shared" si="0"/>
        <v>1</v>
      </c>
      <c r="C32" s="61">
        <f t="shared" si="1"/>
        <v>2017</v>
      </c>
      <c r="D32">
        <v>15.65</v>
      </c>
      <c r="E32">
        <v>16.05</v>
      </c>
    </row>
    <row r="33" spans="1:5">
      <c r="A33" s="16">
        <v>42752</v>
      </c>
      <c r="B33" s="17">
        <f t="shared" si="0"/>
        <v>1</v>
      </c>
      <c r="C33" s="61">
        <f t="shared" si="1"/>
        <v>2017</v>
      </c>
      <c r="D33">
        <v>15.7</v>
      </c>
      <c r="E33">
        <v>16.100000000000001</v>
      </c>
    </row>
    <row r="34" spans="1:5">
      <c r="A34" s="16">
        <v>42753</v>
      </c>
      <c r="B34" s="17">
        <f t="shared" si="0"/>
        <v>1</v>
      </c>
      <c r="C34" s="61">
        <f t="shared" si="1"/>
        <v>2017</v>
      </c>
      <c r="D34">
        <v>15.8</v>
      </c>
      <c r="E34">
        <v>16.2</v>
      </c>
    </row>
    <row r="35" spans="1:5">
      <c r="A35" s="16">
        <v>42754</v>
      </c>
      <c r="B35" s="17">
        <f t="shared" si="0"/>
        <v>1</v>
      </c>
      <c r="C35" s="61">
        <f t="shared" si="1"/>
        <v>2017</v>
      </c>
      <c r="D35">
        <v>15.7</v>
      </c>
      <c r="E35">
        <v>16.100000000000001</v>
      </c>
    </row>
    <row r="36" spans="1:5">
      <c r="A36" s="16">
        <v>42755</v>
      </c>
      <c r="B36" s="17">
        <f t="shared" si="0"/>
        <v>1</v>
      </c>
      <c r="C36" s="61">
        <f t="shared" si="1"/>
        <v>2017</v>
      </c>
      <c r="D36">
        <v>15.7</v>
      </c>
      <c r="E36">
        <v>16.100000000000001</v>
      </c>
    </row>
    <row r="37" spans="1:5">
      <c r="A37" s="16">
        <v>42758</v>
      </c>
      <c r="B37" s="17">
        <f t="shared" si="0"/>
        <v>1</v>
      </c>
      <c r="C37" s="61">
        <f t="shared" si="1"/>
        <v>2017</v>
      </c>
      <c r="D37">
        <v>15.75</v>
      </c>
      <c r="E37">
        <v>16.149999999999999</v>
      </c>
    </row>
    <row r="38" spans="1:5">
      <c r="A38" s="16">
        <v>42759</v>
      </c>
      <c r="B38" s="17">
        <f t="shared" si="0"/>
        <v>1</v>
      </c>
      <c r="C38" s="61">
        <f t="shared" si="1"/>
        <v>2017</v>
      </c>
      <c r="D38">
        <v>15.75</v>
      </c>
      <c r="E38">
        <v>16.149999999999999</v>
      </c>
    </row>
    <row r="39" spans="1:5">
      <c r="A39" s="16">
        <v>42760</v>
      </c>
      <c r="B39" s="17">
        <f t="shared" si="0"/>
        <v>1</v>
      </c>
      <c r="C39" s="61">
        <f t="shared" si="1"/>
        <v>2017</v>
      </c>
      <c r="D39">
        <v>15.75</v>
      </c>
      <c r="E39">
        <v>16.149999999999999</v>
      </c>
    </row>
    <row r="40" spans="1:5">
      <c r="A40" s="16">
        <v>42761</v>
      </c>
      <c r="B40" s="17">
        <f t="shared" si="0"/>
        <v>1</v>
      </c>
      <c r="C40" s="61">
        <f t="shared" si="1"/>
        <v>2017</v>
      </c>
      <c r="D40">
        <v>15.75</v>
      </c>
      <c r="E40">
        <v>16.149999999999999</v>
      </c>
    </row>
    <row r="41" spans="1:5">
      <c r="A41" s="16">
        <v>42762</v>
      </c>
      <c r="B41" s="17">
        <f t="shared" si="0"/>
        <v>1</v>
      </c>
      <c r="C41" s="61">
        <f t="shared" si="1"/>
        <v>2017</v>
      </c>
      <c r="D41">
        <v>15.7</v>
      </c>
      <c r="E41">
        <v>16.100000000000001</v>
      </c>
    </row>
    <row r="42" spans="1:5">
      <c r="A42" s="16">
        <v>42765</v>
      </c>
      <c r="B42" s="17">
        <f t="shared" si="0"/>
        <v>1</v>
      </c>
      <c r="C42" s="61">
        <f t="shared" si="1"/>
        <v>2017</v>
      </c>
      <c r="D42">
        <v>15.7</v>
      </c>
      <c r="E42">
        <v>16.100000000000001</v>
      </c>
    </row>
    <row r="43" spans="1:5">
      <c r="A43" s="16">
        <v>42766</v>
      </c>
      <c r="B43" s="17">
        <f t="shared" si="0"/>
        <v>1</v>
      </c>
      <c r="C43" s="61">
        <f t="shared" si="1"/>
        <v>2017</v>
      </c>
      <c r="D43">
        <v>15.7</v>
      </c>
      <c r="E43">
        <v>16.100000000000001</v>
      </c>
    </row>
    <row r="44" spans="1:5">
      <c r="A44" s="16">
        <v>42767</v>
      </c>
      <c r="B44" s="17">
        <f t="shared" si="0"/>
        <v>2</v>
      </c>
      <c r="C44" s="61">
        <f t="shared" si="1"/>
        <v>2017</v>
      </c>
      <c r="D44">
        <v>15.6</v>
      </c>
      <c r="E44">
        <v>16</v>
      </c>
    </row>
    <row r="45" spans="1:5">
      <c r="A45" s="16">
        <v>42768</v>
      </c>
      <c r="B45" s="17">
        <f t="shared" si="0"/>
        <v>2</v>
      </c>
      <c r="C45" s="61">
        <f t="shared" si="1"/>
        <v>2017</v>
      </c>
      <c r="D45">
        <v>15.5</v>
      </c>
      <c r="E45">
        <v>15.9</v>
      </c>
    </row>
    <row r="46" spans="1:5">
      <c r="A46" s="16">
        <v>42769</v>
      </c>
      <c r="B46" s="17">
        <f t="shared" si="0"/>
        <v>2</v>
      </c>
      <c r="C46" s="61">
        <f t="shared" si="1"/>
        <v>2017</v>
      </c>
      <c r="D46">
        <v>15.4</v>
      </c>
      <c r="E46">
        <v>15.8</v>
      </c>
    </row>
    <row r="47" spans="1:5">
      <c r="A47" s="16">
        <v>42772</v>
      </c>
      <c r="B47" s="17">
        <f t="shared" si="0"/>
        <v>2</v>
      </c>
      <c r="C47" s="61">
        <f t="shared" si="1"/>
        <v>2017</v>
      </c>
      <c r="D47">
        <v>15.6</v>
      </c>
      <c r="E47">
        <v>16</v>
      </c>
    </row>
    <row r="48" spans="1:5">
      <c r="A48" s="16">
        <v>42773</v>
      </c>
      <c r="B48" s="17">
        <f t="shared" si="0"/>
        <v>2</v>
      </c>
      <c r="C48" s="61">
        <f t="shared" si="1"/>
        <v>2017</v>
      </c>
      <c r="D48">
        <v>15.45</v>
      </c>
      <c r="E48">
        <v>15.85</v>
      </c>
    </row>
    <row r="49" spans="1:5">
      <c r="A49" s="16">
        <v>42774</v>
      </c>
      <c r="B49" s="17">
        <f t="shared" si="0"/>
        <v>2</v>
      </c>
      <c r="C49" s="61">
        <f t="shared" si="1"/>
        <v>2017</v>
      </c>
      <c r="D49">
        <v>15.45</v>
      </c>
      <c r="E49">
        <v>15.85</v>
      </c>
    </row>
    <row r="50" spans="1:5">
      <c r="A50" s="16">
        <v>42775</v>
      </c>
      <c r="B50" s="17">
        <f t="shared" si="0"/>
        <v>2</v>
      </c>
      <c r="C50" s="61">
        <f t="shared" si="1"/>
        <v>2017</v>
      </c>
      <c r="D50">
        <v>15.4</v>
      </c>
      <c r="E50">
        <v>15.8</v>
      </c>
    </row>
    <row r="51" spans="1:5">
      <c r="A51" s="16">
        <v>42776</v>
      </c>
      <c r="B51" s="17">
        <f t="shared" si="0"/>
        <v>2</v>
      </c>
      <c r="C51" s="61">
        <f t="shared" si="1"/>
        <v>2017</v>
      </c>
      <c r="D51">
        <v>15.3</v>
      </c>
      <c r="E51">
        <v>15.7</v>
      </c>
    </row>
    <row r="52" spans="1:5">
      <c r="A52" s="16">
        <v>42779</v>
      </c>
      <c r="B52" s="17">
        <f t="shared" si="0"/>
        <v>2</v>
      </c>
      <c r="C52" s="61">
        <f t="shared" si="1"/>
        <v>2017</v>
      </c>
      <c r="D52">
        <v>15.3</v>
      </c>
      <c r="E52">
        <v>15.7</v>
      </c>
    </row>
    <row r="53" spans="1:5">
      <c r="A53" s="16">
        <v>42780</v>
      </c>
      <c r="B53" s="17">
        <f t="shared" si="0"/>
        <v>2</v>
      </c>
      <c r="C53" s="61">
        <f t="shared" si="1"/>
        <v>2017</v>
      </c>
      <c r="D53">
        <v>15.3</v>
      </c>
      <c r="E53">
        <v>15.7</v>
      </c>
    </row>
    <row r="54" spans="1:5">
      <c r="A54" s="16">
        <v>42781</v>
      </c>
      <c r="B54" s="17">
        <f t="shared" si="0"/>
        <v>2</v>
      </c>
      <c r="C54" s="61">
        <f t="shared" si="1"/>
        <v>2017</v>
      </c>
      <c r="D54">
        <v>15.2</v>
      </c>
      <c r="E54">
        <v>15.6</v>
      </c>
    </row>
    <row r="55" spans="1:5">
      <c r="A55" s="16">
        <v>42782</v>
      </c>
      <c r="B55" s="17">
        <f t="shared" si="0"/>
        <v>2</v>
      </c>
      <c r="C55" s="61">
        <f t="shared" si="1"/>
        <v>2017</v>
      </c>
      <c r="D55">
        <v>15.2</v>
      </c>
      <c r="E55">
        <v>15.6</v>
      </c>
    </row>
    <row r="56" spans="1:5">
      <c r="A56" s="16">
        <v>42783</v>
      </c>
      <c r="B56" s="17">
        <f t="shared" si="0"/>
        <v>2</v>
      </c>
      <c r="C56" s="61">
        <f t="shared" si="1"/>
        <v>2017</v>
      </c>
      <c r="D56">
        <v>15.5</v>
      </c>
      <c r="E56">
        <v>15.9</v>
      </c>
    </row>
    <row r="57" spans="1:5">
      <c r="A57" s="16">
        <v>42786</v>
      </c>
      <c r="B57" s="17">
        <f t="shared" si="0"/>
        <v>2</v>
      </c>
      <c r="C57" s="61">
        <f t="shared" si="1"/>
        <v>2017</v>
      </c>
      <c r="D57">
        <v>15.5</v>
      </c>
      <c r="E57">
        <v>15.9</v>
      </c>
    </row>
    <row r="58" spans="1:5">
      <c r="A58" s="16">
        <v>42787</v>
      </c>
      <c r="B58" s="17">
        <f t="shared" si="0"/>
        <v>2</v>
      </c>
      <c r="C58" s="61">
        <f t="shared" si="1"/>
        <v>2017</v>
      </c>
      <c r="D58">
        <v>15.4</v>
      </c>
      <c r="E58">
        <v>15.8</v>
      </c>
    </row>
    <row r="59" spans="1:5">
      <c r="A59" s="16">
        <v>42788</v>
      </c>
      <c r="B59" s="17">
        <f t="shared" si="0"/>
        <v>2</v>
      </c>
      <c r="C59" s="61">
        <f t="shared" si="1"/>
        <v>2017</v>
      </c>
      <c r="D59">
        <v>15.3</v>
      </c>
      <c r="E59">
        <v>15.7</v>
      </c>
    </row>
    <row r="60" spans="1:5">
      <c r="A60" s="16">
        <v>42789</v>
      </c>
      <c r="B60" s="17">
        <f t="shared" si="0"/>
        <v>2</v>
      </c>
      <c r="C60" s="61">
        <f t="shared" si="1"/>
        <v>2017</v>
      </c>
      <c r="D60">
        <v>15.4</v>
      </c>
      <c r="E60">
        <v>15.8</v>
      </c>
    </row>
    <row r="61" spans="1:5">
      <c r="A61" s="16">
        <v>42790</v>
      </c>
      <c r="B61" s="17">
        <f t="shared" si="0"/>
        <v>2</v>
      </c>
      <c r="C61" s="61">
        <f t="shared" si="1"/>
        <v>2017</v>
      </c>
      <c r="D61">
        <v>15.3</v>
      </c>
      <c r="E61">
        <v>15.7</v>
      </c>
    </row>
    <row r="62" spans="1:5">
      <c r="A62" s="16">
        <v>42795</v>
      </c>
      <c r="B62" s="17">
        <f t="shared" si="0"/>
        <v>3</v>
      </c>
      <c r="C62" s="61">
        <f t="shared" si="1"/>
        <v>2017</v>
      </c>
      <c r="D62">
        <v>15.2</v>
      </c>
      <c r="E62">
        <v>15.6</v>
      </c>
    </row>
    <row r="63" spans="1:5">
      <c r="A63" s="16">
        <v>42796</v>
      </c>
      <c r="B63" s="17">
        <f t="shared" si="0"/>
        <v>3</v>
      </c>
      <c r="C63" s="61">
        <f t="shared" si="1"/>
        <v>2017</v>
      </c>
      <c r="D63">
        <v>15.2</v>
      </c>
      <c r="E63">
        <v>15.6</v>
      </c>
    </row>
    <row r="64" spans="1:5">
      <c r="A64" s="16">
        <v>42797</v>
      </c>
      <c r="B64" s="17">
        <f t="shared" si="0"/>
        <v>3</v>
      </c>
      <c r="C64" s="61">
        <f t="shared" si="1"/>
        <v>2017</v>
      </c>
      <c r="D64">
        <v>15.2</v>
      </c>
      <c r="E64">
        <v>15.6</v>
      </c>
    </row>
    <row r="65" spans="1:5">
      <c r="A65" s="16">
        <v>42800</v>
      </c>
      <c r="B65" s="17">
        <f t="shared" si="0"/>
        <v>3</v>
      </c>
      <c r="C65" s="61">
        <f t="shared" si="1"/>
        <v>2017</v>
      </c>
      <c r="D65">
        <v>15.25</v>
      </c>
      <c r="E65">
        <v>15.65</v>
      </c>
    </row>
    <row r="66" spans="1:5">
      <c r="A66" s="16">
        <v>42801</v>
      </c>
      <c r="B66" s="17">
        <f t="shared" si="0"/>
        <v>3</v>
      </c>
      <c r="C66" s="61">
        <f t="shared" si="1"/>
        <v>2017</v>
      </c>
      <c r="D66">
        <v>15.35</v>
      </c>
      <c r="E66">
        <v>15.75</v>
      </c>
    </row>
    <row r="67" spans="1:5">
      <c r="A67" s="16">
        <v>42802</v>
      </c>
      <c r="B67" s="17">
        <f t="shared" ref="B67:B130" si="2">+MONTH(A67)</f>
        <v>3</v>
      </c>
      <c r="C67" s="61">
        <f t="shared" ref="C67:C130" si="3">+YEAR(A67)</f>
        <v>2017</v>
      </c>
      <c r="D67">
        <v>15.4</v>
      </c>
      <c r="E67">
        <v>15.8</v>
      </c>
    </row>
    <row r="68" spans="1:5">
      <c r="A68" s="16">
        <v>42803</v>
      </c>
      <c r="B68" s="17">
        <f t="shared" si="2"/>
        <v>3</v>
      </c>
      <c r="C68" s="61">
        <f t="shared" si="3"/>
        <v>2017</v>
      </c>
      <c r="D68">
        <v>15.35</v>
      </c>
      <c r="E68">
        <v>15.75</v>
      </c>
    </row>
    <row r="69" spans="1:5">
      <c r="A69" s="16">
        <v>42804</v>
      </c>
      <c r="B69" s="17">
        <f t="shared" si="2"/>
        <v>3</v>
      </c>
      <c r="C69" s="61">
        <f t="shared" si="3"/>
        <v>2017</v>
      </c>
      <c r="D69">
        <v>15.3</v>
      </c>
      <c r="E69">
        <v>15.7</v>
      </c>
    </row>
    <row r="70" spans="1:5">
      <c r="A70" s="16">
        <v>42807</v>
      </c>
      <c r="B70" s="17">
        <f t="shared" si="2"/>
        <v>3</v>
      </c>
      <c r="C70" s="61">
        <f t="shared" si="3"/>
        <v>2017</v>
      </c>
      <c r="D70">
        <v>15.3</v>
      </c>
      <c r="E70">
        <v>15.7</v>
      </c>
    </row>
    <row r="71" spans="1:5">
      <c r="A71" s="16">
        <v>42808</v>
      </c>
      <c r="B71" s="17">
        <f t="shared" si="2"/>
        <v>3</v>
      </c>
      <c r="C71" s="61">
        <f t="shared" si="3"/>
        <v>2017</v>
      </c>
      <c r="D71">
        <v>15.3</v>
      </c>
      <c r="E71">
        <v>15.7</v>
      </c>
    </row>
    <row r="72" spans="1:5">
      <c r="A72" s="16">
        <v>42809</v>
      </c>
      <c r="B72" s="17">
        <f t="shared" si="2"/>
        <v>3</v>
      </c>
      <c r="C72" s="61">
        <f t="shared" si="3"/>
        <v>2017</v>
      </c>
      <c r="D72">
        <v>15.35</v>
      </c>
      <c r="E72">
        <v>15.75</v>
      </c>
    </row>
    <row r="73" spans="1:5">
      <c r="A73" s="16">
        <v>42810</v>
      </c>
      <c r="B73" s="17">
        <f t="shared" si="2"/>
        <v>3</v>
      </c>
      <c r="C73" s="61">
        <f t="shared" si="3"/>
        <v>2017</v>
      </c>
      <c r="D73">
        <v>15.35</v>
      </c>
      <c r="E73">
        <v>15.75</v>
      </c>
    </row>
    <row r="74" spans="1:5">
      <c r="A74" s="16">
        <v>42811</v>
      </c>
      <c r="B74" s="17">
        <f t="shared" si="2"/>
        <v>3</v>
      </c>
      <c r="C74" s="61">
        <f t="shared" si="3"/>
        <v>2017</v>
      </c>
      <c r="D74">
        <v>15.35</v>
      </c>
      <c r="E74">
        <v>15.75</v>
      </c>
    </row>
    <row r="75" spans="1:5">
      <c r="A75" s="16">
        <v>42814</v>
      </c>
      <c r="B75" s="17">
        <f t="shared" si="2"/>
        <v>3</v>
      </c>
      <c r="C75" s="61">
        <f t="shared" si="3"/>
        <v>2017</v>
      </c>
      <c r="D75">
        <v>15.4</v>
      </c>
      <c r="E75">
        <v>15.8</v>
      </c>
    </row>
    <row r="76" spans="1:5">
      <c r="A76" s="16">
        <v>42815</v>
      </c>
      <c r="B76" s="17">
        <f t="shared" si="2"/>
        <v>3</v>
      </c>
      <c r="C76" s="61">
        <f t="shared" si="3"/>
        <v>2017</v>
      </c>
      <c r="D76">
        <v>15.4</v>
      </c>
      <c r="E76">
        <v>15.8</v>
      </c>
    </row>
    <row r="77" spans="1:5">
      <c r="A77" s="16">
        <v>42816</v>
      </c>
      <c r="B77" s="17">
        <f t="shared" si="2"/>
        <v>3</v>
      </c>
      <c r="C77" s="61">
        <f t="shared" si="3"/>
        <v>2017</v>
      </c>
      <c r="D77">
        <v>15.4</v>
      </c>
      <c r="E77">
        <v>15.8</v>
      </c>
    </row>
    <row r="78" spans="1:5">
      <c r="A78" s="16">
        <v>42817</v>
      </c>
      <c r="B78" s="17">
        <f t="shared" si="2"/>
        <v>3</v>
      </c>
      <c r="C78" s="61">
        <f t="shared" si="3"/>
        <v>2017</v>
      </c>
      <c r="D78">
        <v>15.4</v>
      </c>
      <c r="E78">
        <v>15.8</v>
      </c>
    </row>
    <row r="79" spans="1:5">
      <c r="A79" s="16">
        <v>42821</v>
      </c>
      <c r="B79" s="17">
        <f t="shared" si="2"/>
        <v>3</v>
      </c>
      <c r="C79" s="61">
        <f t="shared" si="3"/>
        <v>2017</v>
      </c>
      <c r="D79">
        <v>15.4</v>
      </c>
      <c r="E79">
        <v>15.8</v>
      </c>
    </row>
    <row r="80" spans="1:5">
      <c r="A80" s="16">
        <v>42822</v>
      </c>
      <c r="B80" s="17">
        <f t="shared" si="2"/>
        <v>3</v>
      </c>
      <c r="C80" s="61">
        <f t="shared" si="3"/>
        <v>2017</v>
      </c>
      <c r="D80">
        <v>15.4</v>
      </c>
      <c r="E80">
        <v>15.8</v>
      </c>
    </row>
    <row r="81" spans="1:5">
      <c r="A81" s="16">
        <v>42823</v>
      </c>
      <c r="B81" s="17">
        <f t="shared" si="2"/>
        <v>3</v>
      </c>
      <c r="C81" s="61">
        <f t="shared" si="3"/>
        <v>2017</v>
      </c>
      <c r="D81">
        <v>15.25</v>
      </c>
      <c r="E81">
        <v>15.65</v>
      </c>
    </row>
    <row r="82" spans="1:5">
      <c r="A82" s="16">
        <v>42824</v>
      </c>
      <c r="B82" s="17">
        <f t="shared" si="2"/>
        <v>3</v>
      </c>
      <c r="C82" s="61">
        <f t="shared" si="3"/>
        <v>2017</v>
      </c>
      <c r="D82">
        <v>15.2</v>
      </c>
      <c r="E82">
        <v>15.6</v>
      </c>
    </row>
    <row r="83" spans="1:5">
      <c r="A83" s="16">
        <v>42825</v>
      </c>
      <c r="B83" s="17">
        <f t="shared" si="2"/>
        <v>3</v>
      </c>
      <c r="C83" s="61">
        <f t="shared" si="3"/>
        <v>2017</v>
      </c>
      <c r="D83">
        <v>15.2</v>
      </c>
      <c r="E83">
        <v>15.6</v>
      </c>
    </row>
    <row r="84" spans="1:5">
      <c r="A84" s="16">
        <v>42828</v>
      </c>
      <c r="B84" s="17">
        <f t="shared" si="2"/>
        <v>4</v>
      </c>
      <c r="C84" s="61">
        <f t="shared" si="3"/>
        <v>2017</v>
      </c>
      <c r="D84">
        <v>15.2</v>
      </c>
      <c r="E84">
        <v>15.6</v>
      </c>
    </row>
    <row r="85" spans="1:5">
      <c r="A85" s="16">
        <v>42829</v>
      </c>
      <c r="B85" s="17">
        <f t="shared" si="2"/>
        <v>4</v>
      </c>
      <c r="C85" s="61">
        <f t="shared" si="3"/>
        <v>2017</v>
      </c>
      <c r="D85">
        <v>15.15</v>
      </c>
      <c r="E85">
        <v>15.55</v>
      </c>
    </row>
    <row r="86" spans="1:5">
      <c r="A86" s="16">
        <v>42830</v>
      </c>
      <c r="B86" s="17">
        <f t="shared" si="2"/>
        <v>4</v>
      </c>
      <c r="C86" s="61">
        <f t="shared" si="3"/>
        <v>2017</v>
      </c>
      <c r="D86">
        <v>15.15</v>
      </c>
      <c r="E86">
        <v>15.55</v>
      </c>
    </row>
    <row r="87" spans="1:5">
      <c r="A87" s="16">
        <v>42831</v>
      </c>
      <c r="B87" s="17">
        <f t="shared" si="2"/>
        <v>4</v>
      </c>
      <c r="C87" s="61">
        <f t="shared" si="3"/>
        <v>2017</v>
      </c>
      <c r="D87">
        <v>15.15</v>
      </c>
      <c r="E87">
        <v>15.55</v>
      </c>
    </row>
    <row r="88" spans="1:5">
      <c r="A88" s="16">
        <v>42832</v>
      </c>
      <c r="B88" s="17">
        <f t="shared" si="2"/>
        <v>4</v>
      </c>
      <c r="C88" s="61">
        <f t="shared" si="3"/>
        <v>2017</v>
      </c>
      <c r="D88">
        <v>15.15</v>
      </c>
      <c r="E88">
        <v>15.55</v>
      </c>
    </row>
    <row r="89" spans="1:5">
      <c r="A89" s="16">
        <v>42835</v>
      </c>
      <c r="B89" s="17">
        <f t="shared" si="2"/>
        <v>4</v>
      </c>
      <c r="C89" s="61">
        <f t="shared" si="3"/>
        <v>2017</v>
      </c>
      <c r="D89">
        <v>15</v>
      </c>
      <c r="E89">
        <v>15.4</v>
      </c>
    </row>
    <row r="90" spans="1:5">
      <c r="A90" s="16">
        <v>42836</v>
      </c>
      <c r="B90" s="17">
        <f t="shared" si="2"/>
        <v>4</v>
      </c>
      <c r="C90" s="61">
        <f t="shared" si="3"/>
        <v>2017</v>
      </c>
      <c r="D90">
        <v>15.05</v>
      </c>
      <c r="E90">
        <v>15.45</v>
      </c>
    </row>
    <row r="91" spans="1:5">
      <c r="A91" s="16">
        <v>42837</v>
      </c>
      <c r="B91" s="17">
        <f t="shared" si="2"/>
        <v>4</v>
      </c>
      <c r="C91" s="61">
        <f t="shared" si="3"/>
        <v>2017</v>
      </c>
      <c r="D91">
        <v>15</v>
      </c>
      <c r="E91">
        <v>15.4</v>
      </c>
    </row>
    <row r="92" spans="1:5">
      <c r="A92" s="16">
        <v>42842</v>
      </c>
      <c r="B92" s="17">
        <f t="shared" si="2"/>
        <v>4</v>
      </c>
      <c r="C92" s="61">
        <f t="shared" si="3"/>
        <v>2017</v>
      </c>
      <c r="D92">
        <v>15</v>
      </c>
      <c r="E92">
        <v>15.4</v>
      </c>
    </row>
    <row r="93" spans="1:5">
      <c r="A93" s="16">
        <v>42843</v>
      </c>
      <c r="B93" s="17">
        <f t="shared" si="2"/>
        <v>4</v>
      </c>
      <c r="C93" s="61">
        <f t="shared" si="3"/>
        <v>2017</v>
      </c>
      <c r="D93">
        <v>15.1</v>
      </c>
      <c r="E93">
        <v>15.5</v>
      </c>
    </row>
    <row r="94" spans="1:5">
      <c r="A94" s="16">
        <v>42844</v>
      </c>
      <c r="B94" s="17">
        <f t="shared" si="2"/>
        <v>4</v>
      </c>
      <c r="C94" s="61">
        <f t="shared" si="3"/>
        <v>2017</v>
      </c>
      <c r="D94">
        <v>15.2</v>
      </c>
      <c r="E94">
        <v>15.6</v>
      </c>
    </row>
    <row r="95" spans="1:5">
      <c r="A95" s="16">
        <v>42845</v>
      </c>
      <c r="B95" s="17">
        <f t="shared" si="2"/>
        <v>4</v>
      </c>
      <c r="C95" s="61">
        <f t="shared" si="3"/>
        <v>2017</v>
      </c>
      <c r="D95">
        <v>15.2</v>
      </c>
      <c r="E95">
        <v>15.6</v>
      </c>
    </row>
    <row r="96" spans="1:5">
      <c r="A96" s="16">
        <v>42846</v>
      </c>
      <c r="B96" s="17">
        <f t="shared" si="2"/>
        <v>4</v>
      </c>
      <c r="C96" s="61">
        <f t="shared" si="3"/>
        <v>2017</v>
      </c>
      <c r="D96">
        <v>15.3</v>
      </c>
      <c r="E96">
        <v>15.7</v>
      </c>
    </row>
    <row r="97" spans="1:5">
      <c r="A97" s="16">
        <v>42849</v>
      </c>
      <c r="B97" s="17">
        <f t="shared" si="2"/>
        <v>4</v>
      </c>
      <c r="C97" s="61">
        <f t="shared" si="3"/>
        <v>2017</v>
      </c>
      <c r="D97">
        <v>15.2</v>
      </c>
      <c r="E97">
        <v>15.6</v>
      </c>
    </row>
    <row r="98" spans="1:5">
      <c r="A98" s="16">
        <v>42850</v>
      </c>
      <c r="B98" s="17">
        <f t="shared" si="2"/>
        <v>4</v>
      </c>
      <c r="C98" s="61">
        <f t="shared" si="3"/>
        <v>2017</v>
      </c>
      <c r="D98">
        <v>15.2</v>
      </c>
      <c r="E98">
        <v>15.6</v>
      </c>
    </row>
    <row r="99" spans="1:5">
      <c r="A99" s="16">
        <v>42851</v>
      </c>
      <c r="B99" s="17">
        <f t="shared" si="2"/>
        <v>4</v>
      </c>
      <c r="C99" s="61">
        <f t="shared" si="3"/>
        <v>2017</v>
      </c>
      <c r="D99">
        <v>15.3</v>
      </c>
      <c r="E99">
        <v>15.7</v>
      </c>
    </row>
    <row r="100" spans="1:5">
      <c r="A100" s="16">
        <v>42852</v>
      </c>
      <c r="B100" s="17">
        <f t="shared" si="2"/>
        <v>4</v>
      </c>
      <c r="C100" s="61">
        <f t="shared" si="3"/>
        <v>2017</v>
      </c>
      <c r="D100">
        <v>15.2</v>
      </c>
      <c r="E100">
        <v>15.6</v>
      </c>
    </row>
    <row r="101" spans="1:5">
      <c r="A101" s="16">
        <v>42853</v>
      </c>
      <c r="B101" s="17">
        <f t="shared" si="2"/>
        <v>4</v>
      </c>
      <c r="C101" s="61">
        <f t="shared" si="3"/>
        <v>2017</v>
      </c>
      <c r="D101">
        <v>15.2</v>
      </c>
      <c r="E101">
        <v>15.6</v>
      </c>
    </row>
    <row r="102" spans="1:5">
      <c r="A102" s="16">
        <v>42857</v>
      </c>
      <c r="B102" s="17">
        <f t="shared" si="2"/>
        <v>5</v>
      </c>
      <c r="C102" s="61">
        <f t="shared" si="3"/>
        <v>2017</v>
      </c>
      <c r="D102">
        <v>15.1</v>
      </c>
      <c r="E102">
        <v>15.5</v>
      </c>
    </row>
    <row r="103" spans="1:5">
      <c r="A103" s="16">
        <v>42858</v>
      </c>
      <c r="B103" s="17">
        <f t="shared" si="2"/>
        <v>5</v>
      </c>
      <c r="C103" s="61">
        <f t="shared" si="3"/>
        <v>2017</v>
      </c>
      <c r="D103">
        <v>15.1</v>
      </c>
      <c r="E103">
        <v>15.5</v>
      </c>
    </row>
    <row r="104" spans="1:5">
      <c r="A104" s="16">
        <v>42859</v>
      </c>
      <c r="B104" s="17">
        <f t="shared" si="2"/>
        <v>5</v>
      </c>
      <c r="C104" s="61">
        <f t="shared" si="3"/>
        <v>2017</v>
      </c>
      <c r="D104">
        <v>15.1</v>
      </c>
      <c r="E104">
        <v>15.5</v>
      </c>
    </row>
    <row r="105" spans="1:5">
      <c r="A105" s="16">
        <v>42860</v>
      </c>
      <c r="B105" s="17">
        <f t="shared" si="2"/>
        <v>5</v>
      </c>
      <c r="C105" s="61">
        <f t="shared" si="3"/>
        <v>2017</v>
      </c>
      <c r="D105">
        <v>15.15</v>
      </c>
      <c r="E105">
        <v>15.55</v>
      </c>
    </row>
    <row r="106" spans="1:5">
      <c r="A106" s="16">
        <v>42863</v>
      </c>
      <c r="B106" s="17">
        <f t="shared" si="2"/>
        <v>5</v>
      </c>
      <c r="C106" s="61">
        <f t="shared" si="3"/>
        <v>2017</v>
      </c>
      <c r="D106">
        <v>15.3</v>
      </c>
      <c r="E106">
        <v>15.7</v>
      </c>
    </row>
    <row r="107" spans="1:5">
      <c r="A107" s="16">
        <v>42864</v>
      </c>
      <c r="B107" s="17">
        <f t="shared" si="2"/>
        <v>5</v>
      </c>
      <c r="C107" s="61">
        <f t="shared" si="3"/>
        <v>2017</v>
      </c>
      <c r="D107">
        <v>15.3</v>
      </c>
      <c r="E107">
        <v>15.7</v>
      </c>
    </row>
    <row r="108" spans="1:5">
      <c r="A108" s="16">
        <v>42865</v>
      </c>
      <c r="B108" s="17">
        <f t="shared" si="2"/>
        <v>5</v>
      </c>
      <c r="C108" s="61">
        <f t="shared" si="3"/>
        <v>2017</v>
      </c>
      <c r="D108">
        <v>15.3</v>
      </c>
      <c r="E108">
        <v>15.7</v>
      </c>
    </row>
    <row r="109" spans="1:5">
      <c r="A109" s="16">
        <v>42866</v>
      </c>
      <c r="B109" s="17">
        <f t="shared" si="2"/>
        <v>5</v>
      </c>
      <c r="C109" s="61">
        <f t="shared" si="3"/>
        <v>2017</v>
      </c>
      <c r="D109">
        <v>15.25</v>
      </c>
      <c r="E109">
        <v>15.65</v>
      </c>
    </row>
    <row r="110" spans="1:5">
      <c r="A110" s="16">
        <v>42867</v>
      </c>
      <c r="B110" s="17">
        <f t="shared" si="2"/>
        <v>5</v>
      </c>
      <c r="C110" s="61">
        <f t="shared" si="3"/>
        <v>2017</v>
      </c>
      <c r="D110">
        <v>15.25</v>
      </c>
      <c r="E110">
        <v>15.65</v>
      </c>
    </row>
    <row r="111" spans="1:5">
      <c r="A111" s="16">
        <v>42870</v>
      </c>
      <c r="B111" s="17">
        <f t="shared" si="2"/>
        <v>5</v>
      </c>
      <c r="C111" s="61">
        <f t="shared" si="3"/>
        <v>2017</v>
      </c>
      <c r="D111">
        <v>15.3</v>
      </c>
      <c r="E111">
        <v>15.7</v>
      </c>
    </row>
    <row r="112" spans="1:5">
      <c r="A112" s="16">
        <v>42871</v>
      </c>
      <c r="B112" s="17">
        <f t="shared" si="2"/>
        <v>5</v>
      </c>
      <c r="C112" s="61">
        <f t="shared" si="3"/>
        <v>2017</v>
      </c>
      <c r="D112">
        <v>15.4</v>
      </c>
      <c r="E112">
        <v>15.8</v>
      </c>
    </row>
    <row r="113" spans="1:5">
      <c r="A113" s="16">
        <v>42872</v>
      </c>
      <c r="B113" s="17">
        <f t="shared" si="2"/>
        <v>5</v>
      </c>
      <c r="C113" s="61">
        <f t="shared" si="3"/>
        <v>2017</v>
      </c>
      <c r="D113">
        <v>15.4</v>
      </c>
      <c r="E113">
        <v>15.8</v>
      </c>
    </row>
    <row r="114" spans="1:5">
      <c r="A114" s="16">
        <v>42873</v>
      </c>
      <c r="B114" s="17">
        <f t="shared" si="2"/>
        <v>5</v>
      </c>
      <c r="C114" s="61">
        <f t="shared" si="3"/>
        <v>2017</v>
      </c>
      <c r="D114">
        <v>15.8</v>
      </c>
      <c r="E114">
        <v>16.2</v>
      </c>
    </row>
    <row r="115" spans="1:5">
      <c r="A115" s="16">
        <v>42874</v>
      </c>
      <c r="B115" s="17">
        <f t="shared" si="2"/>
        <v>5</v>
      </c>
      <c r="C115" s="61">
        <f t="shared" si="3"/>
        <v>2017</v>
      </c>
      <c r="D115">
        <v>15.8</v>
      </c>
      <c r="E115">
        <v>16.2</v>
      </c>
    </row>
    <row r="116" spans="1:5">
      <c r="A116" s="16">
        <v>42877</v>
      </c>
      <c r="B116" s="17">
        <f t="shared" si="2"/>
        <v>5</v>
      </c>
      <c r="C116" s="61">
        <f t="shared" si="3"/>
        <v>2017</v>
      </c>
      <c r="D116">
        <v>15.98</v>
      </c>
      <c r="E116">
        <v>16.38</v>
      </c>
    </row>
    <row r="117" spans="1:5">
      <c r="A117" s="16">
        <v>42878</v>
      </c>
      <c r="B117" s="17">
        <f t="shared" si="2"/>
        <v>5</v>
      </c>
      <c r="C117" s="61">
        <f t="shared" si="3"/>
        <v>2017</v>
      </c>
      <c r="D117">
        <v>15.9</v>
      </c>
      <c r="E117">
        <v>16.3</v>
      </c>
    </row>
    <row r="118" spans="1:5">
      <c r="A118" s="16">
        <v>42879</v>
      </c>
      <c r="B118" s="17">
        <f t="shared" si="2"/>
        <v>5</v>
      </c>
      <c r="C118" s="61">
        <f t="shared" si="3"/>
        <v>2017</v>
      </c>
      <c r="D118">
        <v>15.9</v>
      </c>
      <c r="E118">
        <v>16.3</v>
      </c>
    </row>
    <row r="119" spans="1:5">
      <c r="A119" s="16">
        <v>42881</v>
      </c>
      <c r="B119" s="17">
        <f t="shared" si="2"/>
        <v>5</v>
      </c>
      <c r="C119" s="61">
        <f t="shared" si="3"/>
        <v>2017</v>
      </c>
      <c r="D119">
        <v>15.8</v>
      </c>
      <c r="E119">
        <v>16.2</v>
      </c>
    </row>
    <row r="120" spans="1:5">
      <c r="A120" s="16">
        <v>42884</v>
      </c>
      <c r="B120" s="17">
        <f t="shared" si="2"/>
        <v>5</v>
      </c>
      <c r="C120" s="61">
        <f t="shared" si="3"/>
        <v>2017</v>
      </c>
      <c r="D120">
        <v>15.8</v>
      </c>
      <c r="E120">
        <v>16.2</v>
      </c>
    </row>
    <row r="121" spans="1:5">
      <c r="A121" s="16">
        <v>42885</v>
      </c>
      <c r="B121" s="17">
        <f t="shared" si="2"/>
        <v>5</v>
      </c>
      <c r="C121" s="61">
        <f t="shared" si="3"/>
        <v>2017</v>
      </c>
      <c r="D121">
        <v>15.95</v>
      </c>
      <c r="E121">
        <v>16.350000000000001</v>
      </c>
    </row>
    <row r="122" spans="1:5">
      <c r="A122" s="16">
        <v>42886</v>
      </c>
      <c r="B122" s="17">
        <f t="shared" si="2"/>
        <v>5</v>
      </c>
      <c r="C122" s="61">
        <f t="shared" si="3"/>
        <v>2017</v>
      </c>
      <c r="D122">
        <v>15.9</v>
      </c>
      <c r="E122">
        <v>16.3</v>
      </c>
    </row>
    <row r="123" spans="1:5">
      <c r="A123" s="16">
        <v>42887</v>
      </c>
      <c r="B123" s="17">
        <f t="shared" si="2"/>
        <v>6</v>
      </c>
      <c r="C123" s="61">
        <f t="shared" si="3"/>
        <v>2017</v>
      </c>
      <c r="D123">
        <v>15.85</v>
      </c>
      <c r="E123">
        <v>16.25</v>
      </c>
    </row>
    <row r="124" spans="1:5">
      <c r="A124" s="16">
        <v>42888</v>
      </c>
      <c r="B124" s="17">
        <f t="shared" si="2"/>
        <v>6</v>
      </c>
      <c r="C124" s="61">
        <f t="shared" si="3"/>
        <v>2017</v>
      </c>
      <c r="D124">
        <v>15.8</v>
      </c>
      <c r="E124">
        <v>16.2</v>
      </c>
    </row>
    <row r="125" spans="1:5">
      <c r="A125" s="16">
        <v>42891</v>
      </c>
      <c r="B125" s="17">
        <f t="shared" si="2"/>
        <v>6</v>
      </c>
      <c r="C125" s="61">
        <f t="shared" si="3"/>
        <v>2017</v>
      </c>
      <c r="D125">
        <v>15.8</v>
      </c>
      <c r="E125">
        <v>16.2</v>
      </c>
    </row>
    <row r="126" spans="1:5">
      <c r="A126" s="16">
        <v>42892</v>
      </c>
      <c r="B126" s="17">
        <f t="shared" si="2"/>
        <v>6</v>
      </c>
      <c r="C126" s="61">
        <f t="shared" si="3"/>
        <v>2017</v>
      </c>
      <c r="D126">
        <v>15.8</v>
      </c>
      <c r="E126">
        <v>16.2</v>
      </c>
    </row>
    <row r="127" spans="1:5">
      <c r="A127" s="16">
        <v>42893</v>
      </c>
      <c r="B127" s="17">
        <f t="shared" si="2"/>
        <v>6</v>
      </c>
      <c r="C127" s="61">
        <f t="shared" si="3"/>
        <v>2017</v>
      </c>
      <c r="D127">
        <v>15.8</v>
      </c>
      <c r="E127">
        <v>16.2</v>
      </c>
    </row>
    <row r="128" spans="1:5">
      <c r="A128" s="16">
        <v>42894</v>
      </c>
      <c r="B128" s="17">
        <f t="shared" si="2"/>
        <v>6</v>
      </c>
      <c r="C128" s="61">
        <f t="shared" si="3"/>
        <v>2017</v>
      </c>
      <c r="D128">
        <v>15.7</v>
      </c>
      <c r="E128">
        <v>16.100000000000001</v>
      </c>
    </row>
    <row r="129" spans="1:5">
      <c r="A129" s="16">
        <v>42895</v>
      </c>
      <c r="B129" s="17">
        <f t="shared" si="2"/>
        <v>6</v>
      </c>
      <c r="C129" s="61">
        <f t="shared" si="3"/>
        <v>2017</v>
      </c>
      <c r="D129">
        <v>15.7</v>
      </c>
      <c r="E129">
        <v>16.100000000000001</v>
      </c>
    </row>
    <row r="130" spans="1:5">
      <c r="A130" s="16">
        <v>42898</v>
      </c>
      <c r="B130" s="17">
        <f t="shared" si="2"/>
        <v>6</v>
      </c>
      <c r="C130" s="61">
        <f t="shared" si="3"/>
        <v>2017</v>
      </c>
      <c r="D130">
        <v>15.7</v>
      </c>
      <c r="E130">
        <v>16.100000000000001</v>
      </c>
    </row>
    <row r="131" spans="1:5">
      <c r="A131" s="16">
        <v>42899</v>
      </c>
      <c r="B131" s="17">
        <f t="shared" ref="B131:B194" si="4">+MONTH(A131)</f>
        <v>6</v>
      </c>
      <c r="C131" s="61">
        <f t="shared" ref="C131:C194" si="5">+YEAR(A131)</f>
        <v>2017</v>
      </c>
      <c r="D131">
        <v>15.7</v>
      </c>
      <c r="E131">
        <v>16.100000000000001</v>
      </c>
    </row>
    <row r="132" spans="1:5">
      <c r="A132" s="16">
        <v>42900</v>
      </c>
      <c r="B132" s="17">
        <f t="shared" si="4"/>
        <v>6</v>
      </c>
      <c r="C132" s="61">
        <f t="shared" si="5"/>
        <v>2017</v>
      </c>
      <c r="D132">
        <v>15.65</v>
      </c>
      <c r="E132">
        <v>16.05</v>
      </c>
    </row>
    <row r="133" spans="1:5">
      <c r="A133" s="16">
        <v>42901</v>
      </c>
      <c r="B133" s="17">
        <f t="shared" si="4"/>
        <v>6</v>
      </c>
      <c r="C133" s="61">
        <f t="shared" si="5"/>
        <v>2017</v>
      </c>
      <c r="D133">
        <v>15.75</v>
      </c>
      <c r="E133">
        <v>16.149999999999999</v>
      </c>
    </row>
    <row r="134" spans="1:5">
      <c r="A134" s="16">
        <v>42902</v>
      </c>
      <c r="B134" s="17">
        <f t="shared" si="4"/>
        <v>6</v>
      </c>
      <c r="C134" s="61">
        <f t="shared" si="5"/>
        <v>2017</v>
      </c>
      <c r="D134">
        <v>15.85</v>
      </c>
      <c r="E134">
        <v>16.25</v>
      </c>
    </row>
    <row r="135" spans="1:5">
      <c r="A135" s="16">
        <v>42905</v>
      </c>
      <c r="B135" s="17">
        <f t="shared" si="4"/>
        <v>6</v>
      </c>
      <c r="C135" s="61">
        <f t="shared" si="5"/>
        <v>2017</v>
      </c>
      <c r="D135">
        <v>15.95</v>
      </c>
      <c r="E135">
        <v>16.350000000000001</v>
      </c>
    </row>
    <row r="136" spans="1:5">
      <c r="A136" s="16">
        <v>42907</v>
      </c>
      <c r="B136" s="17">
        <f t="shared" si="4"/>
        <v>6</v>
      </c>
      <c r="C136" s="61">
        <f t="shared" si="5"/>
        <v>2017</v>
      </c>
      <c r="D136">
        <v>16.05</v>
      </c>
      <c r="E136">
        <v>16.45</v>
      </c>
    </row>
    <row r="137" spans="1:5">
      <c r="A137" s="16">
        <v>42908</v>
      </c>
      <c r="B137" s="17">
        <f t="shared" si="4"/>
        <v>6</v>
      </c>
      <c r="C137" s="61">
        <f t="shared" si="5"/>
        <v>2017</v>
      </c>
      <c r="D137">
        <v>15.95</v>
      </c>
      <c r="E137">
        <v>16.350000000000001</v>
      </c>
    </row>
    <row r="138" spans="1:5">
      <c r="A138" s="16">
        <v>42909</v>
      </c>
      <c r="B138" s="17">
        <f t="shared" si="4"/>
        <v>6</v>
      </c>
      <c r="C138" s="61">
        <f t="shared" si="5"/>
        <v>2017</v>
      </c>
      <c r="D138">
        <v>15.95</v>
      </c>
      <c r="E138">
        <v>16.350000000000001</v>
      </c>
    </row>
    <row r="139" spans="1:5">
      <c r="A139" s="16">
        <v>42912</v>
      </c>
      <c r="B139" s="17">
        <f t="shared" si="4"/>
        <v>6</v>
      </c>
      <c r="C139" s="61">
        <f t="shared" si="5"/>
        <v>2017</v>
      </c>
      <c r="D139">
        <v>16.100000000000001</v>
      </c>
      <c r="E139">
        <v>16.5</v>
      </c>
    </row>
    <row r="140" spans="1:5">
      <c r="A140" s="16">
        <v>42913</v>
      </c>
      <c r="B140" s="17">
        <f t="shared" si="4"/>
        <v>6</v>
      </c>
      <c r="C140" s="61">
        <f t="shared" si="5"/>
        <v>2017</v>
      </c>
      <c r="D140">
        <v>16.2</v>
      </c>
      <c r="E140">
        <v>16.600000000000001</v>
      </c>
    </row>
    <row r="141" spans="1:5">
      <c r="A141" s="16">
        <v>42914</v>
      </c>
      <c r="B141" s="17">
        <f t="shared" si="4"/>
        <v>6</v>
      </c>
      <c r="C141" s="61">
        <f t="shared" si="5"/>
        <v>2017</v>
      </c>
      <c r="D141">
        <v>16.25</v>
      </c>
      <c r="E141">
        <v>16.649999999999999</v>
      </c>
    </row>
    <row r="142" spans="1:5">
      <c r="A142" s="16">
        <v>42915</v>
      </c>
      <c r="B142" s="17">
        <f t="shared" si="4"/>
        <v>6</v>
      </c>
      <c r="C142" s="61">
        <f t="shared" si="5"/>
        <v>2017</v>
      </c>
      <c r="D142">
        <v>16.3</v>
      </c>
      <c r="E142">
        <v>16.7</v>
      </c>
    </row>
    <row r="143" spans="1:5">
      <c r="A143" s="16">
        <v>42916</v>
      </c>
      <c r="B143" s="17">
        <f t="shared" si="4"/>
        <v>6</v>
      </c>
      <c r="C143" s="61">
        <f t="shared" si="5"/>
        <v>2017</v>
      </c>
      <c r="D143">
        <v>16.399999999999999</v>
      </c>
      <c r="E143">
        <v>16.8</v>
      </c>
    </row>
    <row r="144" spans="1:5">
      <c r="A144" s="16">
        <v>42919</v>
      </c>
      <c r="B144" s="17">
        <f t="shared" si="4"/>
        <v>7</v>
      </c>
      <c r="C144" s="61">
        <f t="shared" si="5"/>
        <v>2017</v>
      </c>
      <c r="D144">
        <v>16.600000000000001</v>
      </c>
      <c r="E144">
        <v>17</v>
      </c>
    </row>
    <row r="145" spans="1:5">
      <c r="A145" s="16">
        <v>42920</v>
      </c>
      <c r="B145" s="17">
        <f t="shared" si="4"/>
        <v>7</v>
      </c>
      <c r="C145" s="61">
        <f t="shared" si="5"/>
        <v>2017</v>
      </c>
      <c r="D145">
        <v>16.760000000000002</v>
      </c>
      <c r="E145">
        <v>17.16</v>
      </c>
    </row>
    <row r="146" spans="1:5">
      <c r="A146" s="16">
        <v>42921</v>
      </c>
      <c r="B146" s="17">
        <f t="shared" si="4"/>
        <v>7</v>
      </c>
      <c r="C146" s="61">
        <f t="shared" si="5"/>
        <v>2017</v>
      </c>
      <c r="D146">
        <v>16.97</v>
      </c>
      <c r="E146">
        <v>17.37</v>
      </c>
    </row>
    <row r="147" spans="1:5">
      <c r="A147" s="16">
        <v>42922</v>
      </c>
      <c r="B147" s="17">
        <f t="shared" si="4"/>
        <v>7</v>
      </c>
      <c r="C147" s="61">
        <f t="shared" si="5"/>
        <v>2017</v>
      </c>
      <c r="D147">
        <v>16.93</v>
      </c>
      <c r="E147">
        <v>17.329999999999998</v>
      </c>
    </row>
    <row r="148" spans="1:5">
      <c r="A148" s="16">
        <v>42923</v>
      </c>
      <c r="B148" s="17">
        <f t="shared" si="4"/>
        <v>7</v>
      </c>
      <c r="C148" s="61">
        <f t="shared" si="5"/>
        <v>2017</v>
      </c>
      <c r="D148">
        <v>16.809999999999999</v>
      </c>
      <c r="E148">
        <v>17.21</v>
      </c>
    </row>
    <row r="149" spans="1:5">
      <c r="A149" s="16">
        <v>42926</v>
      </c>
      <c r="B149" s="17">
        <f t="shared" si="4"/>
        <v>7</v>
      </c>
      <c r="C149" s="61">
        <f t="shared" si="5"/>
        <v>2017</v>
      </c>
      <c r="D149">
        <v>16.78</v>
      </c>
      <c r="E149">
        <v>17.18</v>
      </c>
    </row>
    <row r="150" spans="1:5">
      <c r="A150" s="16">
        <v>42927</v>
      </c>
      <c r="B150" s="17">
        <f t="shared" si="4"/>
        <v>7</v>
      </c>
      <c r="C150" s="61">
        <f t="shared" si="5"/>
        <v>2017</v>
      </c>
      <c r="D150">
        <v>16.8</v>
      </c>
      <c r="E150">
        <v>17.2</v>
      </c>
    </row>
    <row r="151" spans="1:5">
      <c r="A151" s="16">
        <v>42928</v>
      </c>
      <c r="B151" s="17">
        <f t="shared" si="4"/>
        <v>7</v>
      </c>
      <c r="C151" s="61">
        <f t="shared" si="5"/>
        <v>2017</v>
      </c>
      <c r="D151">
        <v>16.75</v>
      </c>
      <c r="E151">
        <v>17.149999999999999</v>
      </c>
    </row>
    <row r="152" spans="1:5">
      <c r="A152" s="16">
        <v>42929</v>
      </c>
      <c r="B152" s="17">
        <f t="shared" si="4"/>
        <v>7</v>
      </c>
      <c r="C152" s="61">
        <f t="shared" si="5"/>
        <v>2017</v>
      </c>
      <c r="D152">
        <v>16.75</v>
      </c>
      <c r="E152">
        <v>17.149999999999999</v>
      </c>
    </row>
    <row r="153" spans="1:5">
      <c r="A153" s="16">
        <v>42930</v>
      </c>
      <c r="B153" s="17">
        <f t="shared" si="4"/>
        <v>7</v>
      </c>
      <c r="C153" s="61">
        <f t="shared" si="5"/>
        <v>2017</v>
      </c>
      <c r="D153">
        <v>16.649999999999999</v>
      </c>
      <c r="E153">
        <v>17.05</v>
      </c>
    </row>
    <row r="154" spans="1:5">
      <c r="A154" s="16">
        <v>42933</v>
      </c>
      <c r="B154" s="17">
        <f t="shared" si="4"/>
        <v>7</v>
      </c>
      <c r="C154" s="61">
        <f t="shared" si="5"/>
        <v>2017</v>
      </c>
      <c r="D154">
        <v>16.7</v>
      </c>
      <c r="E154">
        <v>17.100000000000001</v>
      </c>
    </row>
    <row r="155" spans="1:5">
      <c r="A155" s="16">
        <v>42934</v>
      </c>
      <c r="B155" s="17">
        <f t="shared" si="4"/>
        <v>7</v>
      </c>
      <c r="C155" s="61">
        <f t="shared" si="5"/>
        <v>2017</v>
      </c>
      <c r="D155">
        <v>17</v>
      </c>
      <c r="E155">
        <v>17.399999999999999</v>
      </c>
    </row>
    <row r="156" spans="1:5">
      <c r="A156" s="16">
        <v>42935</v>
      </c>
      <c r="B156" s="17">
        <f t="shared" si="4"/>
        <v>7</v>
      </c>
      <c r="C156" s="61">
        <f t="shared" si="5"/>
        <v>2017</v>
      </c>
      <c r="D156">
        <v>16.95</v>
      </c>
      <c r="E156">
        <v>17.350000000000001</v>
      </c>
    </row>
    <row r="157" spans="1:5">
      <c r="A157" s="16">
        <v>42936</v>
      </c>
      <c r="B157" s="17">
        <f t="shared" si="4"/>
        <v>7</v>
      </c>
      <c r="C157" s="61">
        <f t="shared" si="5"/>
        <v>2017</v>
      </c>
      <c r="D157">
        <v>17</v>
      </c>
      <c r="E157">
        <v>17.399999999999999</v>
      </c>
    </row>
    <row r="158" spans="1:5">
      <c r="A158" s="16">
        <v>42937</v>
      </c>
      <c r="B158" s="17">
        <f t="shared" si="4"/>
        <v>7</v>
      </c>
      <c r="C158" s="61">
        <f t="shared" si="5"/>
        <v>2017</v>
      </c>
      <c r="D158">
        <v>17.2</v>
      </c>
      <c r="E158">
        <v>17.600000000000001</v>
      </c>
    </row>
    <row r="159" spans="1:5">
      <c r="A159" s="16">
        <v>42940</v>
      </c>
      <c r="B159" s="17">
        <f t="shared" si="4"/>
        <v>7</v>
      </c>
      <c r="C159" s="61">
        <f t="shared" si="5"/>
        <v>2017</v>
      </c>
      <c r="D159">
        <v>17.25</v>
      </c>
      <c r="E159">
        <v>17.649999999999999</v>
      </c>
    </row>
    <row r="160" spans="1:5">
      <c r="A160" s="16">
        <v>42941</v>
      </c>
      <c r="B160" s="17">
        <f t="shared" si="4"/>
        <v>7</v>
      </c>
      <c r="C160" s="61">
        <f t="shared" si="5"/>
        <v>2017</v>
      </c>
      <c r="D160">
        <v>17.25</v>
      </c>
      <c r="E160">
        <v>17.649999999999999</v>
      </c>
    </row>
    <row r="161" spans="1:5">
      <c r="A161" s="16">
        <v>42942</v>
      </c>
      <c r="B161" s="17">
        <f t="shared" si="4"/>
        <v>7</v>
      </c>
      <c r="C161" s="61">
        <f t="shared" si="5"/>
        <v>2017</v>
      </c>
      <c r="D161">
        <v>17.3</v>
      </c>
      <c r="E161">
        <v>17.7</v>
      </c>
    </row>
    <row r="162" spans="1:5">
      <c r="A162" s="16">
        <v>42943</v>
      </c>
      <c r="B162" s="17">
        <f t="shared" si="4"/>
        <v>7</v>
      </c>
      <c r="C162" s="61">
        <f t="shared" si="5"/>
        <v>2017</v>
      </c>
      <c r="D162">
        <v>17.45</v>
      </c>
      <c r="E162">
        <v>17.850000000000001</v>
      </c>
    </row>
    <row r="163" spans="1:5">
      <c r="A163" s="16">
        <v>42944</v>
      </c>
      <c r="B163" s="17">
        <f t="shared" si="4"/>
        <v>7</v>
      </c>
      <c r="C163" s="61">
        <f t="shared" si="5"/>
        <v>2017</v>
      </c>
      <c r="D163">
        <v>17.59</v>
      </c>
      <c r="E163">
        <v>17.989999999999998</v>
      </c>
    </row>
    <row r="164" spans="1:5">
      <c r="A164" s="16">
        <v>42947</v>
      </c>
      <c r="B164" s="17">
        <f t="shared" si="4"/>
        <v>7</v>
      </c>
      <c r="C164" s="61">
        <f t="shared" si="5"/>
        <v>2017</v>
      </c>
      <c r="D164">
        <v>17.45</v>
      </c>
      <c r="E164">
        <v>17.850000000000001</v>
      </c>
    </row>
    <row r="165" spans="1:5">
      <c r="A165" s="16">
        <v>42948</v>
      </c>
      <c r="B165" s="17">
        <f t="shared" si="4"/>
        <v>8</v>
      </c>
      <c r="C165" s="61">
        <f t="shared" si="5"/>
        <v>2017</v>
      </c>
      <c r="D165">
        <v>17.385000000000002</v>
      </c>
      <c r="E165">
        <v>17.785</v>
      </c>
    </row>
    <row r="166" spans="1:5">
      <c r="A166" s="16">
        <v>42949</v>
      </c>
      <c r="B166" s="17">
        <f t="shared" si="4"/>
        <v>8</v>
      </c>
      <c r="C166" s="61">
        <f t="shared" si="5"/>
        <v>2017</v>
      </c>
      <c r="D166">
        <v>17.399999999999999</v>
      </c>
      <c r="E166">
        <v>17.8</v>
      </c>
    </row>
    <row r="167" spans="1:5">
      <c r="A167" s="16">
        <v>42950</v>
      </c>
      <c r="B167" s="17">
        <f t="shared" si="4"/>
        <v>8</v>
      </c>
      <c r="C167" s="61">
        <f t="shared" si="5"/>
        <v>2017</v>
      </c>
      <c r="D167">
        <v>17.45</v>
      </c>
      <c r="E167">
        <v>17.850000000000001</v>
      </c>
    </row>
    <row r="168" spans="1:5">
      <c r="A168" s="16">
        <v>42951</v>
      </c>
      <c r="B168" s="17">
        <f t="shared" si="4"/>
        <v>8</v>
      </c>
      <c r="C168" s="61">
        <f t="shared" si="5"/>
        <v>2017</v>
      </c>
      <c r="D168">
        <v>17.45</v>
      </c>
      <c r="E168">
        <v>17.850000000000001</v>
      </c>
    </row>
    <row r="169" spans="1:5">
      <c r="A169" s="16">
        <v>42954</v>
      </c>
      <c r="B169" s="17">
        <f t="shared" si="4"/>
        <v>8</v>
      </c>
      <c r="C169" s="61">
        <f t="shared" si="5"/>
        <v>2017</v>
      </c>
      <c r="D169">
        <v>17.5</v>
      </c>
      <c r="E169">
        <v>17.899999999999999</v>
      </c>
    </row>
    <row r="170" spans="1:5">
      <c r="A170" s="16">
        <v>42955</v>
      </c>
      <c r="B170" s="17">
        <f t="shared" si="4"/>
        <v>8</v>
      </c>
      <c r="C170" s="61">
        <f t="shared" si="5"/>
        <v>2017</v>
      </c>
      <c r="D170">
        <v>17.5</v>
      </c>
      <c r="E170">
        <v>17.899999999999999</v>
      </c>
    </row>
    <row r="171" spans="1:5">
      <c r="A171" s="16">
        <v>42956</v>
      </c>
      <c r="B171" s="17">
        <f t="shared" si="4"/>
        <v>8</v>
      </c>
      <c r="C171" s="61">
        <f t="shared" si="5"/>
        <v>2017</v>
      </c>
      <c r="D171">
        <v>17.5</v>
      </c>
      <c r="E171">
        <v>17.899999999999999</v>
      </c>
    </row>
    <row r="172" spans="1:5">
      <c r="A172" s="16">
        <v>42957</v>
      </c>
      <c r="B172" s="17">
        <f t="shared" si="4"/>
        <v>8</v>
      </c>
      <c r="C172" s="61">
        <f t="shared" si="5"/>
        <v>2017</v>
      </c>
      <c r="D172">
        <v>17.5</v>
      </c>
      <c r="E172">
        <v>17.899999999999999</v>
      </c>
    </row>
    <row r="173" spans="1:5">
      <c r="A173" s="16">
        <v>42958</v>
      </c>
      <c r="B173" s="17">
        <f t="shared" si="4"/>
        <v>8</v>
      </c>
      <c r="C173" s="61">
        <f t="shared" si="5"/>
        <v>2017</v>
      </c>
      <c r="D173">
        <v>17.5</v>
      </c>
      <c r="E173">
        <v>17.899999999999999</v>
      </c>
    </row>
    <row r="174" spans="1:5">
      <c r="A174" s="16">
        <v>42961</v>
      </c>
      <c r="B174" s="17">
        <f t="shared" si="4"/>
        <v>8</v>
      </c>
      <c r="C174" s="61">
        <f t="shared" si="5"/>
        <v>2017</v>
      </c>
      <c r="D174">
        <v>16.95</v>
      </c>
      <c r="E174">
        <v>17.350000000000001</v>
      </c>
    </row>
    <row r="175" spans="1:5">
      <c r="A175" s="16">
        <v>42962</v>
      </c>
      <c r="B175" s="17">
        <f t="shared" si="4"/>
        <v>8</v>
      </c>
      <c r="C175" s="61">
        <f t="shared" si="5"/>
        <v>2017</v>
      </c>
      <c r="D175">
        <v>16.850000000000001</v>
      </c>
      <c r="E175">
        <v>17.25</v>
      </c>
    </row>
    <row r="176" spans="1:5">
      <c r="A176" s="16">
        <v>42963</v>
      </c>
      <c r="B176" s="17">
        <f t="shared" si="4"/>
        <v>8</v>
      </c>
      <c r="C176" s="61">
        <f t="shared" si="5"/>
        <v>2017</v>
      </c>
      <c r="D176">
        <v>17</v>
      </c>
      <c r="E176">
        <v>17.399999999999999</v>
      </c>
    </row>
    <row r="177" spans="1:5">
      <c r="A177" s="16">
        <v>42964</v>
      </c>
      <c r="B177" s="17">
        <f t="shared" si="4"/>
        <v>8</v>
      </c>
      <c r="C177" s="61">
        <f t="shared" si="5"/>
        <v>2017</v>
      </c>
      <c r="D177">
        <v>17.149999999999999</v>
      </c>
      <c r="E177">
        <v>17.55</v>
      </c>
    </row>
    <row r="178" spans="1:5">
      <c r="A178" s="16">
        <v>42965</v>
      </c>
      <c r="B178" s="17">
        <f t="shared" si="4"/>
        <v>8</v>
      </c>
      <c r="C178" s="61">
        <f t="shared" si="5"/>
        <v>2017</v>
      </c>
      <c r="D178">
        <v>17.100000000000001</v>
      </c>
      <c r="E178">
        <v>17.5</v>
      </c>
    </row>
    <row r="179" spans="1:5">
      <c r="A179" s="16">
        <v>42969</v>
      </c>
      <c r="B179" s="17">
        <f t="shared" si="4"/>
        <v>8</v>
      </c>
      <c r="C179" s="61">
        <f t="shared" si="5"/>
        <v>2017</v>
      </c>
      <c r="D179">
        <v>17</v>
      </c>
      <c r="E179">
        <v>17.399999999999999</v>
      </c>
    </row>
    <row r="180" spans="1:5">
      <c r="A180" s="16">
        <v>42970</v>
      </c>
      <c r="B180" s="17">
        <f t="shared" si="4"/>
        <v>8</v>
      </c>
      <c r="C180" s="61">
        <f t="shared" si="5"/>
        <v>2017</v>
      </c>
      <c r="D180">
        <v>17.05</v>
      </c>
      <c r="E180">
        <v>17.45</v>
      </c>
    </row>
    <row r="181" spans="1:5">
      <c r="A181" s="16">
        <v>42971</v>
      </c>
      <c r="B181" s="17">
        <f t="shared" si="4"/>
        <v>8</v>
      </c>
      <c r="C181" s="61">
        <f t="shared" si="5"/>
        <v>2017</v>
      </c>
      <c r="D181">
        <v>17</v>
      </c>
      <c r="E181">
        <v>17.399999999999999</v>
      </c>
    </row>
    <row r="182" spans="1:5">
      <c r="A182" s="16">
        <v>42972</v>
      </c>
      <c r="B182" s="17">
        <f t="shared" si="4"/>
        <v>8</v>
      </c>
      <c r="C182" s="61">
        <f t="shared" si="5"/>
        <v>2017</v>
      </c>
      <c r="D182">
        <v>17</v>
      </c>
      <c r="E182">
        <v>17.399999999999999</v>
      </c>
    </row>
    <row r="183" spans="1:5">
      <c r="A183" s="16">
        <v>42975</v>
      </c>
      <c r="B183" s="17">
        <f t="shared" si="4"/>
        <v>8</v>
      </c>
      <c r="C183" s="61">
        <f t="shared" si="5"/>
        <v>2017</v>
      </c>
      <c r="D183">
        <v>17.03</v>
      </c>
      <c r="E183">
        <v>17.43</v>
      </c>
    </row>
    <row r="184" spans="1:5">
      <c r="A184" s="16">
        <v>42976</v>
      </c>
      <c r="B184" s="17">
        <f t="shared" si="4"/>
        <v>8</v>
      </c>
      <c r="C184" s="61">
        <f t="shared" si="5"/>
        <v>2017</v>
      </c>
      <c r="D184">
        <v>17.2</v>
      </c>
      <c r="E184">
        <v>17.600000000000001</v>
      </c>
    </row>
    <row r="185" spans="1:5">
      <c r="A185" s="16">
        <v>42977</v>
      </c>
      <c r="B185" s="17">
        <f t="shared" si="4"/>
        <v>8</v>
      </c>
      <c r="C185" s="61">
        <f t="shared" si="5"/>
        <v>2017</v>
      </c>
      <c r="D185">
        <v>17.2</v>
      </c>
      <c r="E185">
        <v>17.600000000000001</v>
      </c>
    </row>
    <row r="186" spans="1:5">
      <c r="A186" s="16">
        <v>42978</v>
      </c>
      <c r="B186" s="17">
        <f t="shared" si="4"/>
        <v>8</v>
      </c>
      <c r="C186" s="61">
        <f t="shared" si="5"/>
        <v>2017</v>
      </c>
      <c r="D186">
        <v>17.100000000000001</v>
      </c>
      <c r="E186">
        <v>17.5</v>
      </c>
    </row>
    <row r="187" spans="1:5">
      <c r="A187" s="16">
        <v>42979</v>
      </c>
      <c r="B187" s="17">
        <f t="shared" si="4"/>
        <v>9</v>
      </c>
      <c r="C187" s="61">
        <f t="shared" si="5"/>
        <v>2017</v>
      </c>
      <c r="D187">
        <v>17</v>
      </c>
      <c r="E187">
        <v>17.399999999999999</v>
      </c>
    </row>
    <row r="188" spans="1:5">
      <c r="A188" s="16">
        <v>42982</v>
      </c>
      <c r="B188" s="17">
        <f t="shared" si="4"/>
        <v>9</v>
      </c>
      <c r="C188" s="61">
        <f t="shared" si="5"/>
        <v>2017</v>
      </c>
      <c r="D188">
        <v>17.05</v>
      </c>
      <c r="E188">
        <v>17.45</v>
      </c>
    </row>
    <row r="189" spans="1:5">
      <c r="A189" s="16">
        <v>42983</v>
      </c>
      <c r="B189" s="17">
        <f t="shared" si="4"/>
        <v>9</v>
      </c>
      <c r="C189" s="61">
        <f t="shared" si="5"/>
        <v>2017</v>
      </c>
      <c r="D189">
        <v>17.05</v>
      </c>
      <c r="E189">
        <v>17.45</v>
      </c>
    </row>
    <row r="190" spans="1:5">
      <c r="A190" s="16">
        <v>42984</v>
      </c>
      <c r="B190" s="17">
        <f t="shared" si="4"/>
        <v>9</v>
      </c>
      <c r="C190" s="61">
        <f t="shared" si="5"/>
        <v>2017</v>
      </c>
      <c r="D190">
        <v>17</v>
      </c>
      <c r="E190">
        <v>17.399999999999999</v>
      </c>
    </row>
    <row r="191" spans="1:5">
      <c r="A191" s="16">
        <v>42985</v>
      </c>
      <c r="B191" s="17">
        <f t="shared" si="4"/>
        <v>9</v>
      </c>
      <c r="C191" s="61">
        <f t="shared" si="5"/>
        <v>2017</v>
      </c>
      <c r="D191">
        <v>17</v>
      </c>
      <c r="E191">
        <v>17.399999999999999</v>
      </c>
    </row>
    <row r="192" spans="1:5">
      <c r="A192" s="16">
        <v>42986</v>
      </c>
      <c r="B192" s="17">
        <f t="shared" si="4"/>
        <v>9</v>
      </c>
      <c r="C192" s="61">
        <f t="shared" si="5"/>
        <v>2017</v>
      </c>
      <c r="D192">
        <v>17</v>
      </c>
      <c r="E192">
        <v>17.399999999999999</v>
      </c>
    </row>
    <row r="193" spans="1:5">
      <c r="A193" s="16">
        <v>42989</v>
      </c>
      <c r="B193" s="17">
        <f t="shared" si="4"/>
        <v>9</v>
      </c>
      <c r="C193" s="61">
        <f t="shared" si="5"/>
        <v>2017</v>
      </c>
      <c r="D193">
        <v>16.95</v>
      </c>
      <c r="E193">
        <v>17.350000000000001</v>
      </c>
    </row>
    <row r="194" spans="1:5">
      <c r="A194" s="16">
        <v>42990</v>
      </c>
      <c r="B194" s="17">
        <f t="shared" si="4"/>
        <v>9</v>
      </c>
      <c r="C194" s="61">
        <f t="shared" si="5"/>
        <v>2017</v>
      </c>
      <c r="D194">
        <v>16.899999999999999</v>
      </c>
      <c r="E194">
        <v>17.3</v>
      </c>
    </row>
    <row r="195" spans="1:5">
      <c r="A195" s="16">
        <v>42991</v>
      </c>
      <c r="B195" s="17">
        <f t="shared" ref="B195:B258" si="6">+MONTH(A195)</f>
        <v>9</v>
      </c>
      <c r="C195" s="61">
        <f t="shared" ref="C195:C258" si="7">+YEAR(A195)</f>
        <v>2017</v>
      </c>
      <c r="D195">
        <v>16.850000000000001</v>
      </c>
      <c r="E195">
        <v>17.25</v>
      </c>
    </row>
    <row r="196" spans="1:5">
      <c r="A196" s="16">
        <v>42992</v>
      </c>
      <c r="B196" s="17">
        <f t="shared" si="6"/>
        <v>9</v>
      </c>
      <c r="C196" s="61">
        <f t="shared" si="7"/>
        <v>2017</v>
      </c>
      <c r="D196">
        <v>16.8</v>
      </c>
      <c r="E196">
        <v>17.2</v>
      </c>
    </row>
    <row r="197" spans="1:5">
      <c r="A197" s="16">
        <v>42993</v>
      </c>
      <c r="B197" s="17">
        <f t="shared" si="6"/>
        <v>9</v>
      </c>
      <c r="C197" s="61">
        <f t="shared" si="7"/>
        <v>2017</v>
      </c>
      <c r="D197">
        <v>16.8</v>
      </c>
      <c r="E197">
        <v>17.2</v>
      </c>
    </row>
    <row r="198" spans="1:5">
      <c r="A198" s="16">
        <v>42996</v>
      </c>
      <c r="B198" s="17">
        <f t="shared" si="6"/>
        <v>9</v>
      </c>
      <c r="C198" s="61">
        <f t="shared" si="7"/>
        <v>2017</v>
      </c>
      <c r="D198">
        <v>16.899999999999999</v>
      </c>
      <c r="E198">
        <v>17.3</v>
      </c>
    </row>
    <row r="199" spans="1:5">
      <c r="A199" s="16">
        <v>42997</v>
      </c>
      <c r="B199" s="17">
        <f t="shared" si="6"/>
        <v>9</v>
      </c>
      <c r="C199" s="61">
        <f t="shared" si="7"/>
        <v>2017</v>
      </c>
      <c r="D199">
        <v>16.95</v>
      </c>
      <c r="E199">
        <v>17.350000000000001</v>
      </c>
    </row>
    <row r="200" spans="1:5">
      <c r="A200" s="16">
        <v>42998</v>
      </c>
      <c r="B200" s="17">
        <f t="shared" si="6"/>
        <v>9</v>
      </c>
      <c r="C200" s="61">
        <f t="shared" si="7"/>
        <v>2017</v>
      </c>
      <c r="D200">
        <v>17</v>
      </c>
      <c r="E200">
        <v>17.399999999999999</v>
      </c>
    </row>
    <row r="201" spans="1:5">
      <c r="A201" s="16">
        <v>42999</v>
      </c>
      <c r="B201" s="17">
        <f t="shared" si="6"/>
        <v>9</v>
      </c>
      <c r="C201" s="61">
        <f t="shared" si="7"/>
        <v>2017</v>
      </c>
      <c r="D201">
        <v>17.100000000000001</v>
      </c>
      <c r="E201">
        <v>17.5</v>
      </c>
    </row>
    <row r="202" spans="1:5">
      <c r="A202" s="16">
        <v>43000</v>
      </c>
      <c r="B202" s="17">
        <f t="shared" si="6"/>
        <v>9</v>
      </c>
      <c r="C202" s="61">
        <f t="shared" si="7"/>
        <v>2017</v>
      </c>
      <c r="D202">
        <v>17.100000000000001</v>
      </c>
      <c r="E202">
        <v>17.5</v>
      </c>
    </row>
    <row r="203" spans="1:5">
      <c r="A203" s="16">
        <v>43003</v>
      </c>
      <c r="B203" s="17">
        <f t="shared" si="6"/>
        <v>9</v>
      </c>
      <c r="C203" s="61">
        <f t="shared" si="7"/>
        <v>2017</v>
      </c>
      <c r="D203">
        <v>17.3</v>
      </c>
      <c r="E203">
        <v>17.7</v>
      </c>
    </row>
    <row r="204" spans="1:5">
      <c r="A204" s="16">
        <v>43004</v>
      </c>
      <c r="B204" s="17">
        <f t="shared" si="6"/>
        <v>9</v>
      </c>
      <c r="C204" s="61">
        <f t="shared" si="7"/>
        <v>2017</v>
      </c>
      <c r="D204">
        <v>17.399999999999999</v>
      </c>
      <c r="E204">
        <v>17.8</v>
      </c>
    </row>
    <row r="205" spans="1:5">
      <c r="A205" s="16">
        <v>43005</v>
      </c>
      <c r="B205" s="17">
        <f t="shared" si="6"/>
        <v>9</v>
      </c>
      <c r="C205" s="61">
        <f t="shared" si="7"/>
        <v>2017</v>
      </c>
      <c r="D205">
        <v>17.399999999999999</v>
      </c>
      <c r="E205">
        <v>17.8</v>
      </c>
    </row>
    <row r="206" spans="1:5">
      <c r="A206" s="16">
        <v>43006</v>
      </c>
      <c r="B206" s="17">
        <f t="shared" si="6"/>
        <v>9</v>
      </c>
      <c r="C206" s="61">
        <f t="shared" si="7"/>
        <v>2017</v>
      </c>
      <c r="D206">
        <v>17.3</v>
      </c>
      <c r="E206">
        <v>17.7</v>
      </c>
    </row>
    <row r="207" spans="1:5">
      <c r="A207" s="16">
        <v>43007</v>
      </c>
      <c r="B207" s="17">
        <f t="shared" si="6"/>
        <v>9</v>
      </c>
      <c r="C207" s="61">
        <f t="shared" si="7"/>
        <v>2017</v>
      </c>
      <c r="D207">
        <v>17.100000000000001</v>
      </c>
      <c r="E207">
        <v>17.5</v>
      </c>
    </row>
    <row r="208" spans="1:5">
      <c r="A208" s="16">
        <v>43010</v>
      </c>
      <c r="B208" s="17">
        <f t="shared" si="6"/>
        <v>10</v>
      </c>
      <c r="C208" s="61">
        <f t="shared" si="7"/>
        <v>2017</v>
      </c>
      <c r="D208">
        <v>17.2</v>
      </c>
      <c r="E208">
        <v>17.600000000000001</v>
      </c>
    </row>
    <row r="209" spans="1:5">
      <c r="A209" s="16">
        <v>43011</v>
      </c>
      <c r="B209" s="17">
        <f t="shared" si="6"/>
        <v>10</v>
      </c>
      <c r="C209" s="61">
        <f t="shared" si="7"/>
        <v>2017</v>
      </c>
      <c r="D209">
        <v>17.2</v>
      </c>
      <c r="E209">
        <v>17.600000000000001</v>
      </c>
    </row>
    <row r="210" spans="1:5">
      <c r="A210" s="16">
        <v>43012</v>
      </c>
      <c r="B210" s="17">
        <f t="shared" si="6"/>
        <v>10</v>
      </c>
      <c r="C210" s="61">
        <f t="shared" si="7"/>
        <v>2017</v>
      </c>
      <c r="D210">
        <v>17.149999999999999</v>
      </c>
      <c r="E210">
        <v>17.55</v>
      </c>
    </row>
    <row r="211" spans="1:5">
      <c r="A211" s="16">
        <v>43013</v>
      </c>
      <c r="B211" s="17">
        <f t="shared" si="6"/>
        <v>10</v>
      </c>
      <c r="C211" s="61">
        <f t="shared" si="7"/>
        <v>2017</v>
      </c>
      <c r="D211">
        <v>17.2</v>
      </c>
      <c r="E211">
        <v>17.600000000000001</v>
      </c>
    </row>
    <row r="212" spans="1:5">
      <c r="A212" s="16">
        <v>43014</v>
      </c>
      <c r="B212" s="17">
        <f t="shared" si="6"/>
        <v>10</v>
      </c>
      <c r="C212" s="61">
        <f t="shared" si="7"/>
        <v>2017</v>
      </c>
      <c r="D212">
        <v>17.25</v>
      </c>
      <c r="E212">
        <v>17.649999999999999</v>
      </c>
    </row>
    <row r="213" spans="1:5">
      <c r="A213" s="16">
        <v>43017</v>
      </c>
      <c r="B213" s="17">
        <f t="shared" si="6"/>
        <v>10</v>
      </c>
      <c r="C213" s="61">
        <f t="shared" si="7"/>
        <v>2017</v>
      </c>
      <c r="D213">
        <v>17.3</v>
      </c>
      <c r="E213">
        <v>17.7</v>
      </c>
    </row>
    <row r="214" spans="1:5">
      <c r="A214" s="16">
        <v>43018</v>
      </c>
      <c r="B214" s="17">
        <f t="shared" si="6"/>
        <v>10</v>
      </c>
      <c r="C214" s="61">
        <f t="shared" si="7"/>
        <v>2017</v>
      </c>
      <c r="D214">
        <v>17.25</v>
      </c>
      <c r="E214">
        <v>17.649999999999999</v>
      </c>
    </row>
    <row r="215" spans="1:5">
      <c r="A215" s="16">
        <v>43019</v>
      </c>
      <c r="B215" s="17">
        <f t="shared" si="6"/>
        <v>10</v>
      </c>
      <c r="C215" s="61">
        <f t="shared" si="7"/>
        <v>2017</v>
      </c>
      <c r="D215">
        <v>17.25</v>
      </c>
      <c r="E215">
        <v>17.649999999999999</v>
      </c>
    </row>
    <row r="216" spans="1:5">
      <c r="A216" s="16">
        <v>43020</v>
      </c>
      <c r="B216" s="17">
        <f t="shared" si="6"/>
        <v>10</v>
      </c>
      <c r="C216" s="61">
        <f t="shared" si="7"/>
        <v>2017</v>
      </c>
      <c r="D216">
        <v>17.25</v>
      </c>
      <c r="E216">
        <v>17.649999999999999</v>
      </c>
    </row>
    <row r="217" spans="1:5">
      <c r="A217" s="16">
        <v>43021</v>
      </c>
      <c r="B217" s="17">
        <f t="shared" si="6"/>
        <v>10</v>
      </c>
      <c r="C217" s="61">
        <f t="shared" si="7"/>
        <v>2017</v>
      </c>
      <c r="D217">
        <v>17.149999999999999</v>
      </c>
      <c r="E217">
        <v>17.55</v>
      </c>
    </row>
    <row r="218" spans="1:5">
      <c r="A218" s="16">
        <v>43025</v>
      </c>
      <c r="B218" s="17">
        <f t="shared" si="6"/>
        <v>10</v>
      </c>
      <c r="C218" s="61">
        <f t="shared" si="7"/>
        <v>2017</v>
      </c>
      <c r="D218">
        <v>17.149999999999999</v>
      </c>
      <c r="E218">
        <v>17.55</v>
      </c>
    </row>
    <row r="219" spans="1:5">
      <c r="A219" s="16">
        <v>43026</v>
      </c>
      <c r="B219" s="17">
        <f t="shared" si="6"/>
        <v>10</v>
      </c>
      <c r="C219" s="61">
        <f t="shared" si="7"/>
        <v>2017</v>
      </c>
      <c r="D219">
        <v>17.149999999999999</v>
      </c>
      <c r="E219">
        <v>17.55</v>
      </c>
    </row>
    <row r="220" spans="1:5">
      <c r="A220" s="16">
        <v>43027</v>
      </c>
      <c r="B220" s="17">
        <f t="shared" si="6"/>
        <v>10</v>
      </c>
      <c r="C220" s="61">
        <f t="shared" si="7"/>
        <v>2017</v>
      </c>
      <c r="D220">
        <v>17.25</v>
      </c>
      <c r="E220">
        <v>17.649999999999999</v>
      </c>
    </row>
    <row r="221" spans="1:5">
      <c r="A221" s="16">
        <v>43028</v>
      </c>
      <c r="B221" s="17">
        <f t="shared" si="6"/>
        <v>10</v>
      </c>
      <c r="C221" s="61">
        <f t="shared" si="7"/>
        <v>2017</v>
      </c>
      <c r="D221">
        <v>17.25</v>
      </c>
      <c r="E221">
        <v>17.649999999999999</v>
      </c>
    </row>
    <row r="222" spans="1:5">
      <c r="A222" s="16">
        <v>43031</v>
      </c>
      <c r="B222" s="17">
        <f t="shared" si="6"/>
        <v>10</v>
      </c>
      <c r="C222" s="61">
        <f t="shared" si="7"/>
        <v>2017</v>
      </c>
      <c r="D222">
        <v>17.2</v>
      </c>
      <c r="E222">
        <v>17.600000000000001</v>
      </c>
    </row>
    <row r="223" spans="1:5">
      <c r="A223" s="16">
        <v>43032</v>
      </c>
      <c r="B223" s="17">
        <f t="shared" si="6"/>
        <v>10</v>
      </c>
      <c r="C223" s="61">
        <f t="shared" si="7"/>
        <v>2017</v>
      </c>
      <c r="D223">
        <v>17.3</v>
      </c>
      <c r="E223">
        <v>17.7</v>
      </c>
    </row>
    <row r="224" spans="1:5">
      <c r="A224" s="16">
        <v>43033</v>
      </c>
      <c r="B224" s="17">
        <f t="shared" si="6"/>
        <v>10</v>
      </c>
      <c r="C224" s="61">
        <f t="shared" si="7"/>
        <v>2017</v>
      </c>
      <c r="D224">
        <v>17.3</v>
      </c>
      <c r="E224">
        <v>17.7</v>
      </c>
    </row>
    <row r="225" spans="1:5">
      <c r="A225" s="16">
        <v>43034</v>
      </c>
      <c r="B225" s="17">
        <f t="shared" si="6"/>
        <v>10</v>
      </c>
      <c r="C225" s="61">
        <f t="shared" si="7"/>
        <v>2017</v>
      </c>
      <c r="D225">
        <v>17.45</v>
      </c>
      <c r="E225">
        <v>17.850000000000001</v>
      </c>
    </row>
    <row r="226" spans="1:5">
      <c r="A226" s="16">
        <v>43035</v>
      </c>
      <c r="B226" s="17">
        <f t="shared" si="6"/>
        <v>10</v>
      </c>
      <c r="C226" s="61">
        <f t="shared" si="7"/>
        <v>2017</v>
      </c>
      <c r="D226">
        <v>17.45</v>
      </c>
      <c r="E226">
        <v>17.850000000000001</v>
      </c>
    </row>
    <row r="227" spans="1:5">
      <c r="A227" s="16">
        <v>43038</v>
      </c>
      <c r="B227" s="17">
        <f t="shared" si="6"/>
        <v>10</v>
      </c>
      <c r="C227" s="61">
        <f t="shared" si="7"/>
        <v>2017</v>
      </c>
      <c r="D227">
        <v>17.5</v>
      </c>
      <c r="E227">
        <v>17.899999999999999</v>
      </c>
    </row>
    <row r="228" spans="1:5">
      <c r="A228" s="16">
        <v>43039</v>
      </c>
      <c r="B228" s="17">
        <f t="shared" si="6"/>
        <v>10</v>
      </c>
      <c r="C228" s="61">
        <f t="shared" si="7"/>
        <v>2017</v>
      </c>
      <c r="D228">
        <v>17.45</v>
      </c>
      <c r="E228">
        <v>17.850000000000001</v>
      </c>
    </row>
    <row r="229" spans="1:5">
      <c r="A229" s="16">
        <v>43040</v>
      </c>
      <c r="B229" s="17">
        <f t="shared" si="6"/>
        <v>11</v>
      </c>
      <c r="C229" s="61">
        <f t="shared" si="7"/>
        <v>2017</v>
      </c>
      <c r="D229">
        <v>17.399999999999999</v>
      </c>
      <c r="E229">
        <v>17.8</v>
      </c>
    </row>
    <row r="230" spans="1:5">
      <c r="A230" s="16">
        <v>43041</v>
      </c>
      <c r="B230" s="17">
        <f t="shared" si="6"/>
        <v>11</v>
      </c>
      <c r="C230" s="61">
        <f t="shared" si="7"/>
        <v>2017</v>
      </c>
      <c r="D230">
        <v>17.350000000000001</v>
      </c>
      <c r="E230">
        <v>17.75</v>
      </c>
    </row>
    <row r="231" spans="1:5">
      <c r="A231" s="16">
        <v>43042</v>
      </c>
      <c r="B231" s="17">
        <f t="shared" si="6"/>
        <v>11</v>
      </c>
      <c r="C231" s="61">
        <f t="shared" si="7"/>
        <v>2017</v>
      </c>
      <c r="D231">
        <v>17.45</v>
      </c>
      <c r="E231">
        <v>17.850000000000001</v>
      </c>
    </row>
    <row r="232" spans="1:5">
      <c r="A232" s="16">
        <v>43046</v>
      </c>
      <c r="B232" s="17">
        <f t="shared" si="6"/>
        <v>11</v>
      </c>
      <c r="C232" s="61">
        <f t="shared" si="7"/>
        <v>2017</v>
      </c>
      <c r="D232">
        <v>17.45</v>
      </c>
      <c r="E232">
        <v>17.850000000000001</v>
      </c>
    </row>
    <row r="233" spans="1:5">
      <c r="A233" s="16">
        <v>43047</v>
      </c>
      <c r="B233" s="17">
        <f t="shared" si="6"/>
        <v>11</v>
      </c>
      <c r="C233" s="61">
        <f t="shared" si="7"/>
        <v>2017</v>
      </c>
      <c r="D233">
        <v>17.350000000000001</v>
      </c>
      <c r="E233">
        <v>17.75</v>
      </c>
    </row>
    <row r="234" spans="1:5">
      <c r="A234" s="16">
        <v>43048</v>
      </c>
      <c r="B234" s="17">
        <f t="shared" si="6"/>
        <v>11</v>
      </c>
      <c r="C234" s="61">
        <f t="shared" si="7"/>
        <v>2017</v>
      </c>
      <c r="D234">
        <v>17.350000000000001</v>
      </c>
      <c r="E234">
        <v>17.75</v>
      </c>
    </row>
    <row r="235" spans="1:5">
      <c r="A235" s="16">
        <v>43049</v>
      </c>
      <c r="B235" s="17">
        <f t="shared" si="6"/>
        <v>11</v>
      </c>
      <c r="C235" s="61">
        <f t="shared" si="7"/>
        <v>2017</v>
      </c>
      <c r="D235">
        <v>17.3</v>
      </c>
      <c r="E235">
        <v>17.7</v>
      </c>
    </row>
    <row r="236" spans="1:5">
      <c r="A236" s="16">
        <v>43052</v>
      </c>
      <c r="B236" s="17">
        <f t="shared" si="6"/>
        <v>11</v>
      </c>
      <c r="C236" s="61">
        <f t="shared" si="7"/>
        <v>2017</v>
      </c>
      <c r="D236">
        <v>17.3</v>
      </c>
      <c r="E236">
        <v>17.7</v>
      </c>
    </row>
    <row r="237" spans="1:5">
      <c r="A237" s="16">
        <v>43053</v>
      </c>
      <c r="B237" s="17">
        <f t="shared" si="6"/>
        <v>11</v>
      </c>
      <c r="C237" s="61">
        <f t="shared" si="7"/>
        <v>2017</v>
      </c>
      <c r="D237">
        <v>17.3</v>
      </c>
      <c r="E237">
        <v>17.7</v>
      </c>
    </row>
    <row r="238" spans="1:5">
      <c r="A238" s="16">
        <v>43054</v>
      </c>
      <c r="B238" s="17">
        <f t="shared" si="6"/>
        <v>11</v>
      </c>
      <c r="C238" s="61">
        <f t="shared" si="7"/>
        <v>2017</v>
      </c>
      <c r="D238">
        <v>17.3</v>
      </c>
      <c r="E238">
        <v>17.7</v>
      </c>
    </row>
    <row r="239" spans="1:5">
      <c r="A239" s="16">
        <v>43055</v>
      </c>
      <c r="B239" s="17">
        <f t="shared" si="6"/>
        <v>11</v>
      </c>
      <c r="C239" s="61">
        <f t="shared" si="7"/>
        <v>2017</v>
      </c>
      <c r="D239">
        <v>17.3</v>
      </c>
      <c r="E239">
        <v>17.7</v>
      </c>
    </row>
    <row r="240" spans="1:5">
      <c r="A240" s="16">
        <v>43056</v>
      </c>
      <c r="B240" s="17">
        <f t="shared" si="6"/>
        <v>11</v>
      </c>
      <c r="C240" s="61">
        <f t="shared" si="7"/>
        <v>2017</v>
      </c>
      <c r="D240">
        <v>17.3</v>
      </c>
      <c r="E240">
        <v>17.7</v>
      </c>
    </row>
    <row r="241" spans="1:5">
      <c r="A241" s="16">
        <v>43060</v>
      </c>
      <c r="B241" s="17">
        <f t="shared" si="6"/>
        <v>11</v>
      </c>
      <c r="C241" s="61">
        <f t="shared" si="7"/>
        <v>2017</v>
      </c>
      <c r="D241">
        <v>17.3</v>
      </c>
      <c r="E241">
        <v>17.7</v>
      </c>
    </row>
    <row r="242" spans="1:5">
      <c r="A242" s="16">
        <v>43061</v>
      </c>
      <c r="B242" s="17">
        <f t="shared" si="6"/>
        <v>11</v>
      </c>
      <c r="C242" s="61">
        <f t="shared" si="7"/>
        <v>2017</v>
      </c>
      <c r="D242">
        <v>17.25</v>
      </c>
      <c r="E242">
        <v>17.649999999999999</v>
      </c>
    </row>
    <row r="243" spans="1:5">
      <c r="A243" s="16">
        <v>43062</v>
      </c>
      <c r="B243" s="17">
        <f t="shared" si="6"/>
        <v>11</v>
      </c>
      <c r="C243" s="61">
        <f t="shared" si="7"/>
        <v>2017</v>
      </c>
      <c r="D243">
        <v>17.25</v>
      </c>
      <c r="E243">
        <v>17.649999999999999</v>
      </c>
    </row>
    <row r="244" spans="1:5">
      <c r="A244" s="16">
        <v>43063</v>
      </c>
      <c r="B244" s="17">
        <f t="shared" si="6"/>
        <v>11</v>
      </c>
      <c r="C244" s="61">
        <f t="shared" si="7"/>
        <v>2017</v>
      </c>
      <c r="D244">
        <v>17.149999999999999</v>
      </c>
      <c r="E244">
        <v>17.55</v>
      </c>
    </row>
    <row r="245" spans="1:5">
      <c r="A245" s="16">
        <v>43066</v>
      </c>
      <c r="B245" s="17">
        <f t="shared" si="6"/>
        <v>11</v>
      </c>
      <c r="C245" s="61">
        <f t="shared" si="7"/>
        <v>2017</v>
      </c>
      <c r="D245">
        <v>17.100000000000001</v>
      </c>
      <c r="E245">
        <v>17.5</v>
      </c>
    </row>
    <row r="246" spans="1:5">
      <c r="A246" s="16">
        <v>43067</v>
      </c>
      <c r="B246" s="17">
        <f t="shared" si="6"/>
        <v>11</v>
      </c>
      <c r="C246" s="61">
        <f t="shared" si="7"/>
        <v>2017</v>
      </c>
      <c r="D246">
        <v>17.149999999999999</v>
      </c>
      <c r="E246">
        <v>17.55</v>
      </c>
    </row>
    <row r="247" spans="1:5">
      <c r="A247" s="16">
        <v>43068</v>
      </c>
      <c r="B247" s="17">
        <f t="shared" si="6"/>
        <v>11</v>
      </c>
      <c r="C247" s="61">
        <f t="shared" si="7"/>
        <v>2017</v>
      </c>
      <c r="D247">
        <v>17.2</v>
      </c>
      <c r="E247">
        <v>17.600000000000001</v>
      </c>
    </row>
    <row r="248" spans="1:5">
      <c r="A248" s="16">
        <v>43069</v>
      </c>
      <c r="B248" s="17">
        <f t="shared" si="6"/>
        <v>11</v>
      </c>
      <c r="C248" s="61">
        <f t="shared" si="7"/>
        <v>2017</v>
      </c>
      <c r="D248">
        <v>17.100000000000001</v>
      </c>
      <c r="E248">
        <v>17.5</v>
      </c>
    </row>
    <row r="249" spans="1:5">
      <c r="A249" s="16">
        <v>43070</v>
      </c>
      <c r="B249" s="17">
        <f t="shared" si="6"/>
        <v>12</v>
      </c>
      <c r="C249" s="61">
        <f t="shared" si="7"/>
        <v>2017</v>
      </c>
      <c r="D249">
        <v>17.05</v>
      </c>
      <c r="E249">
        <v>17.45</v>
      </c>
    </row>
    <row r="250" spans="1:5">
      <c r="A250" s="16">
        <v>43073</v>
      </c>
      <c r="B250" s="17">
        <f t="shared" si="6"/>
        <v>12</v>
      </c>
      <c r="C250" s="61">
        <f t="shared" si="7"/>
        <v>2017</v>
      </c>
      <c r="D250">
        <v>17.149999999999999</v>
      </c>
      <c r="E250">
        <v>17.55</v>
      </c>
    </row>
    <row r="251" spans="1:5">
      <c r="A251" s="16">
        <v>43074</v>
      </c>
      <c r="B251" s="17">
        <f t="shared" si="6"/>
        <v>12</v>
      </c>
      <c r="C251" s="61">
        <f t="shared" si="7"/>
        <v>2017</v>
      </c>
      <c r="D251">
        <v>17.100000000000001</v>
      </c>
      <c r="E251">
        <v>17.5</v>
      </c>
    </row>
    <row r="252" spans="1:5">
      <c r="A252" s="16">
        <v>43075</v>
      </c>
      <c r="B252" s="17">
        <f t="shared" si="6"/>
        <v>12</v>
      </c>
      <c r="C252" s="61">
        <f t="shared" si="7"/>
        <v>2017</v>
      </c>
      <c r="D252">
        <v>17.05</v>
      </c>
      <c r="E252">
        <v>17.45</v>
      </c>
    </row>
    <row r="253" spans="1:5">
      <c r="A253" s="16">
        <v>43076</v>
      </c>
      <c r="B253" s="17">
        <f t="shared" si="6"/>
        <v>12</v>
      </c>
      <c r="C253" s="61">
        <f t="shared" si="7"/>
        <v>2017</v>
      </c>
      <c r="D253">
        <v>17.100000000000001</v>
      </c>
      <c r="E253">
        <v>17.5</v>
      </c>
    </row>
    <row r="254" spans="1:5">
      <c r="A254" s="16">
        <v>43080</v>
      </c>
      <c r="B254" s="17">
        <f t="shared" si="6"/>
        <v>12</v>
      </c>
      <c r="C254" s="61">
        <f t="shared" si="7"/>
        <v>2017</v>
      </c>
      <c r="D254">
        <v>17.05</v>
      </c>
      <c r="E254">
        <v>17.45</v>
      </c>
    </row>
    <row r="255" spans="1:5">
      <c r="A255" s="16">
        <v>43081</v>
      </c>
      <c r="B255" s="17">
        <f t="shared" si="6"/>
        <v>12</v>
      </c>
      <c r="C255" s="61">
        <f t="shared" si="7"/>
        <v>2017</v>
      </c>
      <c r="D255">
        <v>17.149999999999999</v>
      </c>
      <c r="E255">
        <v>17.55</v>
      </c>
    </row>
    <row r="256" spans="1:5">
      <c r="A256" s="16">
        <v>43082</v>
      </c>
      <c r="B256" s="17">
        <f t="shared" si="6"/>
        <v>12</v>
      </c>
      <c r="C256" s="61">
        <f t="shared" si="7"/>
        <v>2017</v>
      </c>
      <c r="D256">
        <v>17.149999999999999</v>
      </c>
      <c r="E256">
        <v>17.55</v>
      </c>
    </row>
    <row r="257" spans="1:5">
      <c r="A257" s="16">
        <v>43083</v>
      </c>
      <c r="B257" s="17">
        <f t="shared" si="6"/>
        <v>12</v>
      </c>
      <c r="C257" s="61">
        <f t="shared" si="7"/>
        <v>2017</v>
      </c>
      <c r="D257">
        <v>17.25</v>
      </c>
      <c r="E257">
        <v>17.649999999999999</v>
      </c>
    </row>
    <row r="258" spans="1:5">
      <c r="A258" s="16">
        <v>43084</v>
      </c>
      <c r="B258" s="17">
        <f t="shared" si="6"/>
        <v>12</v>
      </c>
      <c r="C258" s="61">
        <f t="shared" si="7"/>
        <v>2017</v>
      </c>
      <c r="D258">
        <v>17.3</v>
      </c>
      <c r="E258">
        <v>17.7</v>
      </c>
    </row>
    <row r="259" spans="1:5">
      <c r="A259" s="16">
        <v>43087</v>
      </c>
      <c r="B259" s="17">
        <f t="shared" ref="B259:B322" si="8">+MONTH(A259)</f>
        <v>12</v>
      </c>
      <c r="C259" s="61">
        <f t="shared" ref="C259:C322" si="9">+YEAR(A259)</f>
        <v>2017</v>
      </c>
      <c r="D259">
        <v>17.350000000000001</v>
      </c>
      <c r="E259">
        <v>17.75</v>
      </c>
    </row>
    <row r="260" spans="1:5">
      <c r="A260" s="16">
        <v>43088</v>
      </c>
      <c r="B260" s="17">
        <f t="shared" si="8"/>
        <v>12</v>
      </c>
      <c r="C260" s="61">
        <f t="shared" si="9"/>
        <v>2017</v>
      </c>
      <c r="D260">
        <v>17.5</v>
      </c>
      <c r="E260">
        <v>17.899999999999999</v>
      </c>
    </row>
    <row r="261" spans="1:5">
      <c r="A261" s="16">
        <v>43089</v>
      </c>
      <c r="B261" s="17">
        <f t="shared" si="8"/>
        <v>12</v>
      </c>
      <c r="C261" s="61">
        <f t="shared" si="9"/>
        <v>2017</v>
      </c>
      <c r="D261">
        <v>17.55</v>
      </c>
      <c r="E261">
        <v>17.95</v>
      </c>
    </row>
    <row r="262" spans="1:5">
      <c r="A262" s="16">
        <v>43090</v>
      </c>
      <c r="B262" s="17">
        <f t="shared" si="8"/>
        <v>12</v>
      </c>
      <c r="C262" s="61">
        <f t="shared" si="9"/>
        <v>2017</v>
      </c>
      <c r="D262">
        <v>17.7</v>
      </c>
      <c r="E262">
        <v>18.100000000000001</v>
      </c>
    </row>
    <row r="263" spans="1:5">
      <c r="A263" s="16">
        <v>43091</v>
      </c>
      <c r="B263" s="17">
        <f t="shared" si="8"/>
        <v>12</v>
      </c>
      <c r="C263" s="61">
        <f t="shared" si="9"/>
        <v>2017</v>
      </c>
      <c r="D263">
        <v>17.8</v>
      </c>
      <c r="E263">
        <v>18.3</v>
      </c>
    </row>
    <row r="264" spans="1:5">
      <c r="A264" s="16">
        <v>43095</v>
      </c>
      <c r="B264" s="17">
        <f t="shared" si="8"/>
        <v>12</v>
      </c>
      <c r="C264" s="61">
        <f t="shared" si="9"/>
        <v>2017</v>
      </c>
      <c r="D264">
        <v>18.05</v>
      </c>
      <c r="E264">
        <v>18.55</v>
      </c>
    </row>
    <row r="265" spans="1:5">
      <c r="A265" s="16">
        <v>43096</v>
      </c>
      <c r="B265" s="17">
        <f t="shared" si="8"/>
        <v>12</v>
      </c>
      <c r="C265" s="61">
        <f t="shared" si="9"/>
        <v>2017</v>
      </c>
      <c r="D265">
        <v>18.2</v>
      </c>
      <c r="E265">
        <v>18.7</v>
      </c>
    </row>
    <row r="266" spans="1:5">
      <c r="A266" s="16">
        <v>43097</v>
      </c>
      <c r="B266" s="17">
        <f t="shared" si="8"/>
        <v>12</v>
      </c>
      <c r="C266" s="61">
        <f t="shared" si="9"/>
        <v>2017</v>
      </c>
      <c r="D266">
        <v>18.95</v>
      </c>
      <c r="E266">
        <v>19.45</v>
      </c>
    </row>
    <row r="267" spans="1:5">
      <c r="A267" s="16">
        <v>43098</v>
      </c>
      <c r="B267" s="17">
        <f t="shared" si="8"/>
        <v>12</v>
      </c>
      <c r="C267" s="61">
        <f t="shared" si="9"/>
        <v>2017</v>
      </c>
      <c r="D267">
        <v>18.399999999999999</v>
      </c>
      <c r="E267">
        <v>18.899999999999999</v>
      </c>
    </row>
    <row r="268" spans="1:5">
      <c r="A268" s="16">
        <v>43102</v>
      </c>
      <c r="B268" s="17">
        <f t="shared" si="8"/>
        <v>1</v>
      </c>
      <c r="C268" s="61">
        <f t="shared" si="9"/>
        <v>2018</v>
      </c>
      <c r="D268">
        <v>18.149999999999999</v>
      </c>
      <c r="E268">
        <v>18.649999999999999</v>
      </c>
    </row>
    <row r="269" spans="1:5">
      <c r="A269" s="16">
        <v>43103</v>
      </c>
      <c r="B269" s="17">
        <f t="shared" si="8"/>
        <v>1</v>
      </c>
      <c r="C269" s="61">
        <f t="shared" si="9"/>
        <v>2018</v>
      </c>
      <c r="D269">
        <v>18.2</v>
      </c>
      <c r="E269">
        <v>18.7</v>
      </c>
    </row>
    <row r="270" spans="1:5">
      <c r="A270" s="16">
        <v>43104</v>
      </c>
      <c r="B270" s="17">
        <f t="shared" si="8"/>
        <v>1</v>
      </c>
      <c r="C270" s="61">
        <f t="shared" si="9"/>
        <v>2018</v>
      </c>
      <c r="D270">
        <v>18.399999999999999</v>
      </c>
      <c r="E270">
        <v>18.899999999999999</v>
      </c>
    </row>
    <row r="271" spans="1:5">
      <c r="A271" s="16">
        <v>43105</v>
      </c>
      <c r="B271" s="17">
        <f t="shared" si="8"/>
        <v>1</v>
      </c>
      <c r="C271" s="61">
        <f t="shared" si="9"/>
        <v>2018</v>
      </c>
      <c r="D271">
        <v>18.600000000000001</v>
      </c>
      <c r="E271">
        <v>19.100000000000001</v>
      </c>
    </row>
    <row r="272" spans="1:5">
      <c r="A272" s="16">
        <v>43108</v>
      </c>
      <c r="B272" s="17">
        <f t="shared" si="8"/>
        <v>1</v>
      </c>
      <c r="C272" s="61">
        <f t="shared" si="9"/>
        <v>2018</v>
      </c>
      <c r="D272">
        <v>18.8</v>
      </c>
      <c r="E272">
        <v>19.3</v>
      </c>
    </row>
    <row r="273" spans="1:5">
      <c r="A273" s="16">
        <v>43109</v>
      </c>
      <c r="B273" s="17">
        <f t="shared" si="8"/>
        <v>1</v>
      </c>
      <c r="C273" s="61">
        <f t="shared" si="9"/>
        <v>2018</v>
      </c>
      <c r="D273">
        <v>18.7</v>
      </c>
      <c r="E273">
        <v>19.2</v>
      </c>
    </row>
    <row r="274" spans="1:5">
      <c r="A274" s="16">
        <v>43110</v>
      </c>
      <c r="B274" s="17">
        <f t="shared" si="8"/>
        <v>1</v>
      </c>
      <c r="C274" s="61">
        <f t="shared" si="9"/>
        <v>2018</v>
      </c>
      <c r="D274">
        <v>18.350000000000001</v>
      </c>
      <c r="E274">
        <v>18.850000000000001</v>
      </c>
    </row>
    <row r="275" spans="1:5">
      <c r="A275" s="16">
        <v>43111</v>
      </c>
      <c r="B275" s="17">
        <f t="shared" si="8"/>
        <v>1</v>
      </c>
      <c r="C275" s="61">
        <f t="shared" si="9"/>
        <v>2018</v>
      </c>
      <c r="D275">
        <v>18.45</v>
      </c>
      <c r="E275">
        <v>18.95</v>
      </c>
    </row>
    <row r="276" spans="1:5">
      <c r="A276" s="16">
        <v>43112</v>
      </c>
      <c r="B276" s="17">
        <f t="shared" si="8"/>
        <v>1</v>
      </c>
      <c r="C276" s="61">
        <f t="shared" si="9"/>
        <v>2018</v>
      </c>
      <c r="D276">
        <v>18.45</v>
      </c>
      <c r="E276">
        <v>18.95</v>
      </c>
    </row>
    <row r="277" spans="1:5">
      <c r="A277" s="16">
        <v>43115</v>
      </c>
      <c r="B277" s="17">
        <f t="shared" si="8"/>
        <v>1</v>
      </c>
      <c r="C277" s="61">
        <f t="shared" si="9"/>
        <v>2018</v>
      </c>
      <c r="D277">
        <v>18.5</v>
      </c>
      <c r="E277">
        <v>19</v>
      </c>
    </row>
    <row r="278" spans="1:5">
      <c r="A278" s="16">
        <v>43116</v>
      </c>
      <c r="B278" s="17">
        <f t="shared" si="8"/>
        <v>1</v>
      </c>
      <c r="C278" s="61">
        <f t="shared" si="9"/>
        <v>2018</v>
      </c>
      <c r="D278">
        <v>18.649999999999999</v>
      </c>
      <c r="E278">
        <v>19.149999999999999</v>
      </c>
    </row>
    <row r="279" spans="1:5">
      <c r="A279" s="16">
        <v>43117</v>
      </c>
      <c r="B279" s="17">
        <f t="shared" si="8"/>
        <v>1</v>
      </c>
      <c r="C279" s="61">
        <f t="shared" si="9"/>
        <v>2018</v>
      </c>
      <c r="D279">
        <v>18.600000000000001</v>
      </c>
      <c r="E279">
        <v>19.100000000000001</v>
      </c>
    </row>
    <row r="280" spans="1:5">
      <c r="A280" s="16">
        <v>43118</v>
      </c>
      <c r="B280" s="17">
        <f t="shared" si="8"/>
        <v>1</v>
      </c>
      <c r="C280" s="61">
        <f t="shared" si="9"/>
        <v>2018</v>
      </c>
      <c r="D280">
        <v>18.600000000000001</v>
      </c>
      <c r="E280">
        <v>19.100000000000001</v>
      </c>
    </row>
    <row r="281" spans="1:5">
      <c r="A281" s="16">
        <v>43119</v>
      </c>
      <c r="B281" s="17">
        <f t="shared" si="8"/>
        <v>1</v>
      </c>
      <c r="C281" s="61">
        <f t="shared" si="9"/>
        <v>2018</v>
      </c>
      <c r="D281">
        <v>18.75</v>
      </c>
      <c r="E281">
        <v>19.25</v>
      </c>
    </row>
    <row r="282" spans="1:5">
      <c r="A282" s="16">
        <v>43122</v>
      </c>
      <c r="B282" s="17">
        <f t="shared" si="8"/>
        <v>1</v>
      </c>
      <c r="C282" s="61">
        <f t="shared" si="9"/>
        <v>2018</v>
      </c>
      <c r="D282">
        <v>18.850000000000001</v>
      </c>
      <c r="E282">
        <v>19.350000000000001</v>
      </c>
    </row>
    <row r="283" spans="1:5">
      <c r="A283" s="16">
        <v>43123</v>
      </c>
      <c r="B283" s="17">
        <f t="shared" si="8"/>
        <v>1</v>
      </c>
      <c r="C283" s="61">
        <f t="shared" si="9"/>
        <v>2018</v>
      </c>
      <c r="D283">
        <v>19.100000000000001</v>
      </c>
      <c r="E283">
        <v>19.600000000000001</v>
      </c>
    </row>
    <row r="284" spans="1:5">
      <c r="A284" s="16">
        <v>43124</v>
      </c>
      <c r="B284" s="17">
        <f t="shared" si="8"/>
        <v>1</v>
      </c>
      <c r="C284" s="61">
        <f t="shared" si="9"/>
        <v>2018</v>
      </c>
      <c r="D284">
        <v>19.399999999999999</v>
      </c>
      <c r="E284">
        <v>19.899999999999999</v>
      </c>
    </row>
    <row r="285" spans="1:5">
      <c r="A285" s="16">
        <v>43125</v>
      </c>
      <c r="B285" s="17">
        <f t="shared" si="8"/>
        <v>1</v>
      </c>
      <c r="C285" s="61">
        <f t="shared" si="9"/>
        <v>2018</v>
      </c>
      <c r="D285">
        <v>19.3</v>
      </c>
      <c r="E285">
        <v>19.8</v>
      </c>
    </row>
    <row r="286" spans="1:5">
      <c r="A286" s="16">
        <v>43126</v>
      </c>
      <c r="B286" s="17">
        <f t="shared" si="8"/>
        <v>1</v>
      </c>
      <c r="C286" s="61">
        <f t="shared" si="9"/>
        <v>2018</v>
      </c>
      <c r="D286">
        <v>19.3</v>
      </c>
      <c r="E286">
        <v>19.8</v>
      </c>
    </row>
    <row r="287" spans="1:5">
      <c r="A287" s="16">
        <v>43129</v>
      </c>
      <c r="B287" s="17">
        <f t="shared" si="8"/>
        <v>1</v>
      </c>
      <c r="C287" s="61">
        <f t="shared" si="9"/>
        <v>2018</v>
      </c>
      <c r="D287">
        <v>19.3</v>
      </c>
      <c r="E287">
        <v>19.8</v>
      </c>
    </row>
    <row r="288" spans="1:5">
      <c r="A288" s="16">
        <v>43130</v>
      </c>
      <c r="B288" s="17">
        <f t="shared" si="8"/>
        <v>1</v>
      </c>
      <c r="C288" s="61">
        <f t="shared" si="9"/>
        <v>2018</v>
      </c>
      <c r="D288">
        <v>19.350000000000001</v>
      </c>
      <c r="E288">
        <v>19.850000000000001</v>
      </c>
    </row>
    <row r="289" spans="1:5">
      <c r="A289" s="16">
        <v>43131</v>
      </c>
      <c r="B289" s="17">
        <f t="shared" si="8"/>
        <v>1</v>
      </c>
      <c r="C289" s="61">
        <f t="shared" si="9"/>
        <v>2018</v>
      </c>
      <c r="D289">
        <v>19.399999999999999</v>
      </c>
      <c r="E289">
        <v>19.899999999999999</v>
      </c>
    </row>
    <row r="290" spans="1:5">
      <c r="A290" s="16">
        <v>43132</v>
      </c>
      <c r="B290" s="17">
        <f t="shared" si="8"/>
        <v>2</v>
      </c>
      <c r="C290" s="61">
        <f t="shared" si="9"/>
        <v>2018</v>
      </c>
      <c r="D290">
        <v>19.149999999999999</v>
      </c>
      <c r="E290">
        <v>19.649999999999999</v>
      </c>
    </row>
    <row r="291" spans="1:5">
      <c r="A291" s="16">
        <v>43133</v>
      </c>
      <c r="B291" s="17">
        <f t="shared" si="8"/>
        <v>2</v>
      </c>
      <c r="C291" s="61">
        <f t="shared" si="9"/>
        <v>2018</v>
      </c>
      <c r="D291">
        <v>19.25</v>
      </c>
      <c r="E291">
        <v>19.75</v>
      </c>
    </row>
    <row r="292" spans="1:5">
      <c r="A292" s="16">
        <v>43136</v>
      </c>
      <c r="B292" s="17">
        <f t="shared" si="8"/>
        <v>2</v>
      </c>
      <c r="C292" s="61">
        <f t="shared" si="9"/>
        <v>2018</v>
      </c>
      <c r="D292">
        <v>19.25</v>
      </c>
      <c r="E292">
        <v>19.75</v>
      </c>
    </row>
    <row r="293" spans="1:5">
      <c r="A293" s="16">
        <v>43137</v>
      </c>
      <c r="B293" s="17">
        <f t="shared" si="8"/>
        <v>2</v>
      </c>
      <c r="C293" s="61">
        <f t="shared" si="9"/>
        <v>2018</v>
      </c>
      <c r="D293">
        <v>19.350000000000001</v>
      </c>
      <c r="E293">
        <v>19.850000000000001</v>
      </c>
    </row>
    <row r="294" spans="1:5">
      <c r="A294" s="16">
        <v>43138</v>
      </c>
      <c r="B294" s="17">
        <f t="shared" si="8"/>
        <v>2</v>
      </c>
      <c r="C294" s="61">
        <f t="shared" si="9"/>
        <v>2018</v>
      </c>
      <c r="D294">
        <v>19.399999999999999</v>
      </c>
      <c r="E294">
        <v>19.899999999999999</v>
      </c>
    </row>
    <row r="295" spans="1:5">
      <c r="A295" s="16">
        <v>43139</v>
      </c>
      <c r="B295" s="17">
        <f t="shared" si="8"/>
        <v>2</v>
      </c>
      <c r="C295" s="61">
        <f t="shared" si="9"/>
        <v>2018</v>
      </c>
      <c r="D295">
        <v>19.7</v>
      </c>
      <c r="E295">
        <v>20.2</v>
      </c>
    </row>
    <row r="296" spans="1:5">
      <c r="A296" s="16">
        <v>43140</v>
      </c>
      <c r="B296" s="17">
        <f t="shared" si="8"/>
        <v>2</v>
      </c>
      <c r="C296" s="61">
        <f t="shared" si="9"/>
        <v>2018</v>
      </c>
      <c r="D296">
        <v>19.75</v>
      </c>
      <c r="E296">
        <v>20.25</v>
      </c>
    </row>
    <row r="297" spans="1:5">
      <c r="A297" s="16">
        <v>43145</v>
      </c>
      <c r="B297" s="17">
        <f t="shared" si="8"/>
        <v>2</v>
      </c>
      <c r="C297" s="61">
        <f t="shared" si="9"/>
        <v>2018</v>
      </c>
      <c r="D297">
        <v>19.649999999999999</v>
      </c>
      <c r="E297">
        <v>20.149999999999999</v>
      </c>
    </row>
    <row r="298" spans="1:5">
      <c r="A298" s="16">
        <v>43146</v>
      </c>
      <c r="B298" s="17">
        <f t="shared" si="8"/>
        <v>2</v>
      </c>
      <c r="C298" s="61">
        <f t="shared" si="9"/>
        <v>2018</v>
      </c>
      <c r="D298">
        <v>19.45</v>
      </c>
      <c r="E298">
        <v>19.95</v>
      </c>
    </row>
    <row r="299" spans="1:5">
      <c r="A299" s="16">
        <v>43147</v>
      </c>
      <c r="B299" s="17">
        <f t="shared" si="8"/>
        <v>2</v>
      </c>
      <c r="C299" s="61">
        <f t="shared" si="9"/>
        <v>2018</v>
      </c>
      <c r="D299">
        <v>19.5</v>
      </c>
      <c r="E299">
        <v>20</v>
      </c>
    </row>
    <row r="300" spans="1:5">
      <c r="A300" s="16">
        <v>43150</v>
      </c>
      <c r="B300" s="17">
        <f t="shared" si="8"/>
        <v>2</v>
      </c>
      <c r="C300" s="61">
        <f t="shared" si="9"/>
        <v>2018</v>
      </c>
      <c r="D300">
        <v>19.649999999999999</v>
      </c>
      <c r="E300">
        <v>20.149999999999999</v>
      </c>
    </row>
    <row r="301" spans="1:5">
      <c r="A301" s="16">
        <v>43151</v>
      </c>
      <c r="B301" s="17">
        <f t="shared" si="8"/>
        <v>2</v>
      </c>
      <c r="C301" s="61">
        <f t="shared" si="9"/>
        <v>2018</v>
      </c>
      <c r="D301">
        <v>19.600000000000001</v>
      </c>
      <c r="E301">
        <v>20.100000000000001</v>
      </c>
    </row>
    <row r="302" spans="1:5">
      <c r="A302" s="16">
        <v>43152</v>
      </c>
      <c r="B302" s="17">
        <f t="shared" si="8"/>
        <v>2</v>
      </c>
      <c r="C302" s="61">
        <f t="shared" si="9"/>
        <v>2018</v>
      </c>
      <c r="D302">
        <v>19.649999999999999</v>
      </c>
      <c r="E302">
        <v>20.149999999999999</v>
      </c>
    </row>
    <row r="303" spans="1:5">
      <c r="A303" s="16">
        <v>43153</v>
      </c>
      <c r="B303" s="17">
        <f t="shared" si="8"/>
        <v>2</v>
      </c>
      <c r="C303" s="61">
        <f t="shared" si="9"/>
        <v>2018</v>
      </c>
      <c r="D303">
        <v>19.7</v>
      </c>
      <c r="E303">
        <v>20.2</v>
      </c>
    </row>
    <row r="304" spans="1:5">
      <c r="A304" s="16">
        <v>43154</v>
      </c>
      <c r="B304" s="17">
        <f t="shared" si="8"/>
        <v>2</v>
      </c>
      <c r="C304" s="61">
        <f t="shared" si="9"/>
        <v>2018</v>
      </c>
      <c r="D304">
        <v>19.7</v>
      </c>
      <c r="E304">
        <v>20.2</v>
      </c>
    </row>
    <row r="305" spans="1:5">
      <c r="A305" s="16">
        <v>43157</v>
      </c>
      <c r="B305" s="17">
        <f t="shared" si="8"/>
        <v>2</v>
      </c>
      <c r="C305" s="61">
        <f t="shared" si="9"/>
        <v>2018</v>
      </c>
      <c r="D305">
        <v>19.95</v>
      </c>
      <c r="E305">
        <v>20.45</v>
      </c>
    </row>
    <row r="306" spans="1:5">
      <c r="A306" s="16">
        <v>43158</v>
      </c>
      <c r="B306" s="17">
        <f t="shared" si="8"/>
        <v>2</v>
      </c>
      <c r="C306" s="61">
        <f t="shared" si="9"/>
        <v>2018</v>
      </c>
      <c r="D306">
        <v>19.95</v>
      </c>
      <c r="E306">
        <v>20.45</v>
      </c>
    </row>
    <row r="307" spans="1:5">
      <c r="A307" s="16">
        <v>43159</v>
      </c>
      <c r="B307" s="17">
        <f t="shared" si="8"/>
        <v>2</v>
      </c>
      <c r="C307" s="61">
        <f t="shared" si="9"/>
        <v>2018</v>
      </c>
      <c r="D307">
        <v>19.850000000000001</v>
      </c>
      <c r="E307">
        <v>20.350000000000001</v>
      </c>
    </row>
    <row r="308" spans="1:5">
      <c r="A308" s="16">
        <v>43160</v>
      </c>
      <c r="B308" s="17">
        <f t="shared" si="8"/>
        <v>3</v>
      </c>
      <c r="C308" s="61">
        <f t="shared" si="9"/>
        <v>2018</v>
      </c>
      <c r="D308">
        <v>19.899999999999999</v>
      </c>
      <c r="E308">
        <v>20.399999999999999</v>
      </c>
    </row>
    <row r="309" spans="1:5">
      <c r="A309" s="16">
        <v>43161</v>
      </c>
      <c r="B309" s="17">
        <f t="shared" si="8"/>
        <v>3</v>
      </c>
      <c r="C309" s="61">
        <f t="shared" si="9"/>
        <v>2018</v>
      </c>
      <c r="D309">
        <v>20</v>
      </c>
      <c r="E309">
        <v>20.5</v>
      </c>
    </row>
    <row r="310" spans="1:5">
      <c r="A310" s="16">
        <v>43164</v>
      </c>
      <c r="B310" s="17">
        <f t="shared" si="8"/>
        <v>3</v>
      </c>
      <c r="C310" s="61">
        <f t="shared" si="9"/>
        <v>2018</v>
      </c>
      <c r="D310">
        <v>19.95</v>
      </c>
      <c r="E310">
        <v>20.45</v>
      </c>
    </row>
    <row r="311" spans="1:5">
      <c r="A311" s="16">
        <v>43165</v>
      </c>
      <c r="B311" s="17">
        <f t="shared" si="8"/>
        <v>3</v>
      </c>
      <c r="C311" s="61">
        <f t="shared" si="9"/>
        <v>2018</v>
      </c>
      <c r="D311">
        <v>20.100000000000001</v>
      </c>
      <c r="E311">
        <v>20.6</v>
      </c>
    </row>
    <row r="312" spans="1:5">
      <c r="A312" s="16">
        <v>43166</v>
      </c>
      <c r="B312" s="17">
        <f t="shared" si="8"/>
        <v>3</v>
      </c>
      <c r="C312" s="61">
        <f t="shared" si="9"/>
        <v>2018</v>
      </c>
      <c r="D312">
        <v>20.149999999999999</v>
      </c>
      <c r="E312">
        <v>20.65</v>
      </c>
    </row>
    <row r="313" spans="1:5">
      <c r="A313" s="16">
        <v>43167</v>
      </c>
      <c r="B313" s="17">
        <f t="shared" si="8"/>
        <v>3</v>
      </c>
      <c r="C313" s="61">
        <f t="shared" si="9"/>
        <v>2018</v>
      </c>
      <c r="D313">
        <v>20.149999999999999</v>
      </c>
      <c r="E313">
        <v>20.65</v>
      </c>
    </row>
    <row r="314" spans="1:5">
      <c r="A314" s="16">
        <v>43168</v>
      </c>
      <c r="B314" s="17">
        <f t="shared" si="8"/>
        <v>3</v>
      </c>
      <c r="C314" s="61">
        <f t="shared" si="9"/>
        <v>2018</v>
      </c>
      <c r="D314">
        <v>20</v>
      </c>
      <c r="E314">
        <v>20.5</v>
      </c>
    </row>
    <row r="315" spans="1:5">
      <c r="A315" s="16">
        <v>43171</v>
      </c>
      <c r="B315" s="17">
        <f t="shared" si="8"/>
        <v>3</v>
      </c>
      <c r="C315" s="61">
        <f t="shared" si="9"/>
        <v>2018</v>
      </c>
      <c r="D315">
        <v>19.95</v>
      </c>
      <c r="E315">
        <v>20.45</v>
      </c>
    </row>
    <row r="316" spans="1:5">
      <c r="A316" s="16">
        <v>43172</v>
      </c>
      <c r="B316" s="17">
        <f t="shared" si="8"/>
        <v>3</v>
      </c>
      <c r="C316" s="61">
        <f t="shared" si="9"/>
        <v>2018</v>
      </c>
      <c r="D316">
        <v>19.95</v>
      </c>
      <c r="E316">
        <v>20.45</v>
      </c>
    </row>
    <row r="317" spans="1:5">
      <c r="A317" s="16">
        <v>43173</v>
      </c>
      <c r="B317" s="17">
        <f t="shared" si="8"/>
        <v>3</v>
      </c>
      <c r="C317" s="61">
        <f t="shared" si="9"/>
        <v>2018</v>
      </c>
      <c r="D317">
        <v>19.95</v>
      </c>
      <c r="E317">
        <v>20.45</v>
      </c>
    </row>
    <row r="318" spans="1:5">
      <c r="A318" s="16">
        <v>43174</v>
      </c>
      <c r="B318" s="17">
        <f t="shared" si="8"/>
        <v>3</v>
      </c>
      <c r="C318" s="61">
        <f t="shared" si="9"/>
        <v>2018</v>
      </c>
      <c r="D318">
        <v>20.100000000000001</v>
      </c>
      <c r="E318">
        <v>20.6</v>
      </c>
    </row>
    <row r="319" spans="1:5">
      <c r="A319" s="16">
        <v>43175</v>
      </c>
      <c r="B319" s="17">
        <f t="shared" si="8"/>
        <v>3</v>
      </c>
      <c r="C319" s="61">
        <f t="shared" si="9"/>
        <v>2018</v>
      </c>
      <c r="D319">
        <v>19.95</v>
      </c>
      <c r="E319">
        <v>20.45</v>
      </c>
    </row>
    <row r="320" spans="1:5">
      <c r="A320" s="16">
        <v>43178</v>
      </c>
      <c r="B320" s="17">
        <f t="shared" si="8"/>
        <v>3</v>
      </c>
      <c r="C320" s="61">
        <f t="shared" si="9"/>
        <v>2018</v>
      </c>
      <c r="D320">
        <v>19.95</v>
      </c>
      <c r="E320">
        <v>20.45</v>
      </c>
    </row>
    <row r="321" spans="1:5">
      <c r="A321" s="16">
        <v>43179</v>
      </c>
      <c r="B321" s="17">
        <f t="shared" si="8"/>
        <v>3</v>
      </c>
      <c r="C321" s="61">
        <f t="shared" si="9"/>
        <v>2018</v>
      </c>
      <c r="D321">
        <v>20</v>
      </c>
      <c r="E321">
        <v>20.5</v>
      </c>
    </row>
    <row r="322" spans="1:5">
      <c r="A322" s="16">
        <v>43180</v>
      </c>
      <c r="B322" s="17">
        <f t="shared" si="8"/>
        <v>3</v>
      </c>
      <c r="C322" s="61">
        <f t="shared" si="9"/>
        <v>2018</v>
      </c>
      <c r="D322">
        <v>20.05</v>
      </c>
      <c r="E322">
        <v>20.55</v>
      </c>
    </row>
    <row r="323" spans="1:5">
      <c r="A323" s="16">
        <v>43181</v>
      </c>
      <c r="B323" s="17">
        <f t="shared" ref="B323:B386" si="10">+MONTH(A323)</f>
        <v>3</v>
      </c>
      <c r="C323" s="61">
        <f t="shared" ref="C323:C386" si="11">+YEAR(A323)</f>
        <v>2018</v>
      </c>
      <c r="D323">
        <v>20</v>
      </c>
      <c r="E323">
        <v>20.5</v>
      </c>
    </row>
    <row r="324" spans="1:5">
      <c r="A324" s="16">
        <v>43182</v>
      </c>
      <c r="B324" s="17">
        <f t="shared" si="10"/>
        <v>3</v>
      </c>
      <c r="C324" s="61">
        <f t="shared" si="11"/>
        <v>2018</v>
      </c>
      <c r="D324">
        <v>19.95</v>
      </c>
      <c r="E324">
        <v>20.45</v>
      </c>
    </row>
    <row r="325" spans="1:5">
      <c r="A325" s="16">
        <v>43185</v>
      </c>
      <c r="B325" s="17">
        <f t="shared" si="10"/>
        <v>3</v>
      </c>
      <c r="C325" s="61">
        <f t="shared" si="11"/>
        <v>2018</v>
      </c>
      <c r="D325">
        <v>19.95</v>
      </c>
      <c r="E325">
        <v>20.45</v>
      </c>
    </row>
    <row r="326" spans="1:5">
      <c r="A326" s="16">
        <v>43186</v>
      </c>
      <c r="B326" s="17">
        <f t="shared" si="10"/>
        <v>3</v>
      </c>
      <c r="C326" s="61">
        <f t="shared" si="11"/>
        <v>2018</v>
      </c>
      <c r="D326">
        <v>19.95</v>
      </c>
      <c r="E326">
        <v>20.45</v>
      </c>
    </row>
    <row r="327" spans="1:5">
      <c r="A327" s="16">
        <v>43187</v>
      </c>
      <c r="B327" s="17">
        <f t="shared" si="10"/>
        <v>3</v>
      </c>
      <c r="C327" s="61">
        <f t="shared" si="11"/>
        <v>2018</v>
      </c>
      <c r="D327">
        <v>19.899999999999999</v>
      </c>
      <c r="E327">
        <v>20.399999999999999</v>
      </c>
    </row>
    <row r="328" spans="1:5">
      <c r="A328" s="16">
        <v>43193</v>
      </c>
      <c r="B328" s="17">
        <f t="shared" si="10"/>
        <v>4</v>
      </c>
      <c r="C328" s="61">
        <f t="shared" si="11"/>
        <v>2018</v>
      </c>
      <c r="D328">
        <v>19.899999999999999</v>
      </c>
      <c r="E328">
        <v>20.399999999999999</v>
      </c>
    </row>
    <row r="329" spans="1:5">
      <c r="A329" s="16">
        <v>43194</v>
      </c>
      <c r="B329" s="17">
        <f t="shared" si="10"/>
        <v>4</v>
      </c>
      <c r="C329" s="61">
        <f t="shared" si="11"/>
        <v>2018</v>
      </c>
      <c r="D329">
        <v>19.95</v>
      </c>
      <c r="E329">
        <v>20.45</v>
      </c>
    </row>
    <row r="330" spans="1:5">
      <c r="A330" s="16">
        <v>43195</v>
      </c>
      <c r="B330" s="17">
        <f t="shared" si="10"/>
        <v>4</v>
      </c>
      <c r="C330" s="61">
        <f t="shared" si="11"/>
        <v>2018</v>
      </c>
      <c r="D330">
        <v>19.95</v>
      </c>
      <c r="E330">
        <v>20.45</v>
      </c>
    </row>
    <row r="331" spans="1:5">
      <c r="A331" s="16">
        <v>43196</v>
      </c>
      <c r="B331" s="17">
        <f t="shared" si="10"/>
        <v>4</v>
      </c>
      <c r="C331" s="61">
        <f t="shared" si="11"/>
        <v>2018</v>
      </c>
      <c r="D331">
        <v>19.95</v>
      </c>
      <c r="E331">
        <v>20.45</v>
      </c>
    </row>
    <row r="332" spans="1:5">
      <c r="A332" s="16">
        <v>43199</v>
      </c>
      <c r="B332" s="17">
        <f t="shared" si="10"/>
        <v>4</v>
      </c>
      <c r="C332" s="61">
        <f t="shared" si="11"/>
        <v>2018</v>
      </c>
      <c r="D332">
        <v>19.95</v>
      </c>
      <c r="E332">
        <v>20.45</v>
      </c>
    </row>
    <row r="333" spans="1:5">
      <c r="A333" s="16">
        <v>43200</v>
      </c>
      <c r="B333" s="17">
        <f t="shared" si="10"/>
        <v>4</v>
      </c>
      <c r="C333" s="61">
        <f t="shared" si="11"/>
        <v>2018</v>
      </c>
      <c r="D333">
        <v>19.95</v>
      </c>
      <c r="E333">
        <v>20.45</v>
      </c>
    </row>
    <row r="334" spans="1:5">
      <c r="A334" s="16">
        <v>43201</v>
      </c>
      <c r="B334" s="17">
        <f t="shared" si="10"/>
        <v>4</v>
      </c>
      <c r="C334" s="61">
        <f t="shared" si="11"/>
        <v>2018</v>
      </c>
      <c r="D334">
        <v>19.899999999999999</v>
      </c>
      <c r="E334">
        <v>20.399999999999999</v>
      </c>
    </row>
    <row r="335" spans="1:5">
      <c r="A335" s="16">
        <v>43202</v>
      </c>
      <c r="B335" s="17">
        <f t="shared" si="10"/>
        <v>4</v>
      </c>
      <c r="C335" s="61">
        <f t="shared" si="11"/>
        <v>2018</v>
      </c>
      <c r="D335">
        <v>19.95</v>
      </c>
      <c r="E335">
        <v>20.45</v>
      </c>
    </row>
    <row r="336" spans="1:5">
      <c r="A336" s="16">
        <v>43203</v>
      </c>
      <c r="B336" s="17">
        <f t="shared" si="10"/>
        <v>4</v>
      </c>
      <c r="C336" s="61">
        <f t="shared" si="11"/>
        <v>2018</v>
      </c>
      <c r="D336">
        <v>19.95</v>
      </c>
      <c r="E336">
        <v>20.45</v>
      </c>
    </row>
    <row r="337" spans="1:5">
      <c r="A337" s="16">
        <v>43206</v>
      </c>
      <c r="B337" s="17">
        <f t="shared" si="10"/>
        <v>4</v>
      </c>
      <c r="C337" s="61">
        <f t="shared" si="11"/>
        <v>2018</v>
      </c>
      <c r="D337">
        <v>19.95</v>
      </c>
      <c r="E337">
        <v>20.45</v>
      </c>
    </row>
    <row r="338" spans="1:5">
      <c r="A338" s="16">
        <v>43207</v>
      </c>
      <c r="B338" s="17">
        <f t="shared" si="10"/>
        <v>4</v>
      </c>
      <c r="C338" s="61">
        <f t="shared" si="11"/>
        <v>2018</v>
      </c>
      <c r="D338">
        <v>19.95</v>
      </c>
      <c r="E338">
        <v>20.45</v>
      </c>
    </row>
    <row r="339" spans="1:5">
      <c r="A339" s="16">
        <v>43208</v>
      </c>
      <c r="B339" s="17">
        <f t="shared" si="10"/>
        <v>4</v>
      </c>
      <c r="C339" s="61">
        <f t="shared" si="11"/>
        <v>2018</v>
      </c>
      <c r="D339">
        <v>19.95</v>
      </c>
      <c r="E339">
        <v>20.45</v>
      </c>
    </row>
    <row r="340" spans="1:5">
      <c r="A340" s="16">
        <v>43209</v>
      </c>
      <c r="B340" s="17">
        <f t="shared" si="10"/>
        <v>4</v>
      </c>
      <c r="C340" s="61">
        <f t="shared" si="11"/>
        <v>2018</v>
      </c>
      <c r="D340">
        <v>19.899999999999999</v>
      </c>
      <c r="E340">
        <v>20.399999999999999</v>
      </c>
    </row>
    <row r="341" spans="1:5">
      <c r="A341" s="16">
        <v>43210</v>
      </c>
      <c r="B341" s="17">
        <f t="shared" si="10"/>
        <v>4</v>
      </c>
      <c r="C341" s="61">
        <f t="shared" si="11"/>
        <v>2018</v>
      </c>
      <c r="D341">
        <v>19.95</v>
      </c>
      <c r="E341">
        <v>20.45</v>
      </c>
    </row>
    <row r="342" spans="1:5">
      <c r="A342" s="16">
        <v>43213</v>
      </c>
      <c r="B342" s="17">
        <f t="shared" si="10"/>
        <v>4</v>
      </c>
      <c r="C342" s="61">
        <f t="shared" si="11"/>
        <v>2018</v>
      </c>
      <c r="D342">
        <v>20</v>
      </c>
      <c r="E342">
        <v>20.5</v>
      </c>
    </row>
    <row r="343" spans="1:5">
      <c r="A343" s="16">
        <v>43214</v>
      </c>
      <c r="B343" s="17">
        <f t="shared" si="10"/>
        <v>4</v>
      </c>
      <c r="C343" s="61">
        <f t="shared" si="11"/>
        <v>2018</v>
      </c>
      <c r="D343">
        <v>20</v>
      </c>
      <c r="E343">
        <v>20.5</v>
      </c>
    </row>
    <row r="344" spans="1:5">
      <c r="A344" s="16">
        <v>43215</v>
      </c>
      <c r="B344" s="17">
        <f t="shared" si="10"/>
        <v>4</v>
      </c>
      <c r="C344" s="61">
        <f t="shared" si="11"/>
        <v>2018</v>
      </c>
      <c r="D344">
        <v>20</v>
      </c>
      <c r="E344">
        <v>20.5</v>
      </c>
    </row>
    <row r="345" spans="1:5">
      <c r="A345" s="16">
        <v>43216</v>
      </c>
      <c r="B345" s="17">
        <f t="shared" si="10"/>
        <v>4</v>
      </c>
      <c r="C345" s="61">
        <f t="shared" si="11"/>
        <v>2018</v>
      </c>
      <c r="D345">
        <v>20.3</v>
      </c>
      <c r="E345">
        <v>20.8</v>
      </c>
    </row>
    <row r="346" spans="1:5">
      <c r="A346" s="16">
        <v>43217</v>
      </c>
      <c r="B346" s="17">
        <f t="shared" si="10"/>
        <v>4</v>
      </c>
      <c r="C346" s="61">
        <f t="shared" si="11"/>
        <v>2018</v>
      </c>
      <c r="D346">
        <v>20.3</v>
      </c>
      <c r="E346">
        <v>20.8</v>
      </c>
    </row>
    <row r="347" spans="1:5">
      <c r="A347" s="16">
        <v>43222</v>
      </c>
      <c r="B347" s="17">
        <f t="shared" si="10"/>
        <v>5</v>
      </c>
      <c r="C347" s="61">
        <f t="shared" si="11"/>
        <v>2018</v>
      </c>
      <c r="D347">
        <v>20.95</v>
      </c>
      <c r="E347">
        <v>21.45</v>
      </c>
    </row>
    <row r="348" spans="1:5">
      <c r="A348" s="16">
        <v>43223</v>
      </c>
      <c r="B348" s="17">
        <f t="shared" si="10"/>
        <v>5</v>
      </c>
      <c r="C348" s="61">
        <f t="shared" si="11"/>
        <v>2018</v>
      </c>
      <c r="D348">
        <v>22.7</v>
      </c>
      <c r="E348">
        <v>23.3</v>
      </c>
    </row>
    <row r="349" spans="1:5">
      <c r="A349" s="16">
        <v>43224</v>
      </c>
      <c r="B349" s="17">
        <f t="shared" si="10"/>
        <v>5</v>
      </c>
      <c r="C349" s="61">
        <f t="shared" si="11"/>
        <v>2018</v>
      </c>
      <c r="D349">
        <v>21.4</v>
      </c>
      <c r="E349">
        <v>22.2</v>
      </c>
    </row>
    <row r="350" spans="1:5">
      <c r="A350" s="16">
        <v>43227</v>
      </c>
      <c r="B350" s="17">
        <f t="shared" si="10"/>
        <v>5</v>
      </c>
      <c r="C350" s="61">
        <f t="shared" si="11"/>
        <v>2018</v>
      </c>
      <c r="D350">
        <v>21.5</v>
      </c>
      <c r="E350">
        <v>22.3</v>
      </c>
    </row>
    <row r="351" spans="1:5">
      <c r="A351" s="16">
        <v>43228</v>
      </c>
      <c r="B351" s="17">
        <f t="shared" si="10"/>
        <v>5</v>
      </c>
      <c r="C351" s="61">
        <f t="shared" si="11"/>
        <v>2018</v>
      </c>
      <c r="D351">
        <v>22</v>
      </c>
      <c r="E351">
        <v>22.8</v>
      </c>
    </row>
    <row r="352" spans="1:5">
      <c r="A352" s="16">
        <v>43229</v>
      </c>
      <c r="B352" s="17">
        <f t="shared" si="10"/>
        <v>5</v>
      </c>
      <c r="C352" s="61">
        <f t="shared" si="11"/>
        <v>2018</v>
      </c>
      <c r="D352">
        <v>22.3</v>
      </c>
      <c r="E352">
        <v>23.1</v>
      </c>
    </row>
    <row r="353" spans="1:5">
      <c r="A353" s="16">
        <v>43230</v>
      </c>
      <c r="B353" s="17">
        <f t="shared" si="10"/>
        <v>5</v>
      </c>
      <c r="C353" s="61">
        <f t="shared" si="11"/>
        <v>2018</v>
      </c>
      <c r="D353">
        <v>22.3</v>
      </c>
      <c r="E353">
        <v>23.1</v>
      </c>
    </row>
    <row r="354" spans="1:5">
      <c r="A354" s="16">
        <v>43231</v>
      </c>
      <c r="B354" s="17">
        <f t="shared" si="10"/>
        <v>5</v>
      </c>
      <c r="C354" s="61">
        <f t="shared" si="11"/>
        <v>2018</v>
      </c>
      <c r="D354">
        <v>22.7</v>
      </c>
      <c r="E354">
        <v>23.7</v>
      </c>
    </row>
    <row r="355" spans="1:5">
      <c r="A355" s="16">
        <v>43234</v>
      </c>
      <c r="B355" s="17">
        <f t="shared" si="10"/>
        <v>5</v>
      </c>
      <c r="C355" s="61">
        <f t="shared" si="11"/>
        <v>2018</v>
      </c>
      <c r="D355">
        <v>24.3</v>
      </c>
      <c r="E355">
        <v>25.3</v>
      </c>
    </row>
    <row r="356" spans="1:5">
      <c r="A356" s="16">
        <v>43235</v>
      </c>
      <c r="B356" s="17">
        <f t="shared" si="10"/>
        <v>5</v>
      </c>
      <c r="C356" s="61">
        <f t="shared" si="11"/>
        <v>2018</v>
      </c>
      <c r="D356">
        <v>23.5</v>
      </c>
      <c r="E356">
        <v>24.5</v>
      </c>
    </row>
    <row r="357" spans="1:5">
      <c r="A357" s="16">
        <v>43236</v>
      </c>
      <c r="B357" s="17">
        <f t="shared" si="10"/>
        <v>5</v>
      </c>
      <c r="C357" s="61">
        <f t="shared" si="11"/>
        <v>2018</v>
      </c>
      <c r="D357">
        <v>23.8</v>
      </c>
      <c r="E357">
        <v>24.8</v>
      </c>
    </row>
    <row r="358" spans="1:5">
      <c r="A358" s="16">
        <v>43237</v>
      </c>
      <c r="B358" s="17">
        <f t="shared" si="10"/>
        <v>5</v>
      </c>
      <c r="C358" s="61">
        <f t="shared" si="11"/>
        <v>2018</v>
      </c>
      <c r="D358">
        <v>23.8</v>
      </c>
      <c r="E358">
        <v>24.8</v>
      </c>
    </row>
    <row r="359" spans="1:5">
      <c r="A359" s="16">
        <v>43238</v>
      </c>
      <c r="B359" s="17">
        <f t="shared" si="10"/>
        <v>5</v>
      </c>
      <c r="C359" s="61">
        <f t="shared" si="11"/>
        <v>2018</v>
      </c>
      <c r="D359">
        <v>23.9</v>
      </c>
      <c r="E359">
        <v>24.9</v>
      </c>
    </row>
    <row r="360" spans="1:5">
      <c r="A360" s="16">
        <v>43241</v>
      </c>
      <c r="B360" s="17">
        <f t="shared" si="10"/>
        <v>5</v>
      </c>
      <c r="C360" s="61">
        <f t="shared" si="11"/>
        <v>2018</v>
      </c>
      <c r="D360">
        <v>23.9</v>
      </c>
      <c r="E360">
        <v>24.9</v>
      </c>
    </row>
    <row r="361" spans="1:5">
      <c r="A361" s="16">
        <v>43242</v>
      </c>
      <c r="B361" s="17">
        <f t="shared" si="10"/>
        <v>5</v>
      </c>
      <c r="C361" s="61">
        <f t="shared" si="11"/>
        <v>2018</v>
      </c>
      <c r="D361">
        <v>23.8</v>
      </c>
      <c r="E361">
        <v>24.8</v>
      </c>
    </row>
    <row r="362" spans="1:5">
      <c r="A362" s="16">
        <v>43243</v>
      </c>
      <c r="B362" s="17">
        <f t="shared" si="10"/>
        <v>5</v>
      </c>
      <c r="C362" s="61">
        <f t="shared" si="11"/>
        <v>2018</v>
      </c>
      <c r="D362">
        <v>23.9</v>
      </c>
      <c r="E362">
        <v>24.9</v>
      </c>
    </row>
    <row r="363" spans="1:5">
      <c r="A363" s="16">
        <v>43244</v>
      </c>
      <c r="B363" s="17">
        <f t="shared" si="10"/>
        <v>5</v>
      </c>
      <c r="C363" s="61">
        <f t="shared" si="11"/>
        <v>2018</v>
      </c>
      <c r="D363">
        <v>24.1</v>
      </c>
      <c r="E363">
        <v>25.1</v>
      </c>
    </row>
    <row r="364" spans="1:5">
      <c r="A364" s="16">
        <v>43248</v>
      </c>
      <c r="B364" s="17">
        <f t="shared" si="10"/>
        <v>5</v>
      </c>
      <c r="C364" s="61">
        <f t="shared" si="11"/>
        <v>2018</v>
      </c>
      <c r="D364">
        <v>24.2</v>
      </c>
      <c r="E364">
        <v>25.2</v>
      </c>
    </row>
    <row r="365" spans="1:5">
      <c r="A365" s="16">
        <v>43249</v>
      </c>
      <c r="B365" s="17">
        <f t="shared" si="10"/>
        <v>5</v>
      </c>
      <c r="C365" s="61">
        <f t="shared" si="11"/>
        <v>2018</v>
      </c>
      <c r="D365">
        <v>24.4</v>
      </c>
      <c r="E365">
        <v>25.4</v>
      </c>
    </row>
    <row r="366" spans="1:5">
      <c r="A366" s="16">
        <v>43250</v>
      </c>
      <c r="B366" s="17">
        <f t="shared" si="10"/>
        <v>5</v>
      </c>
      <c r="C366" s="61">
        <f t="shared" si="11"/>
        <v>2018</v>
      </c>
      <c r="D366">
        <v>24.4</v>
      </c>
      <c r="E366">
        <v>25.4</v>
      </c>
    </row>
    <row r="367" spans="1:5">
      <c r="A367" s="16">
        <v>43251</v>
      </c>
      <c r="B367" s="17">
        <f t="shared" si="10"/>
        <v>5</v>
      </c>
      <c r="C367" s="61">
        <f t="shared" si="11"/>
        <v>2018</v>
      </c>
      <c r="D367">
        <v>24.4</v>
      </c>
      <c r="E367">
        <v>25.4</v>
      </c>
    </row>
    <row r="368" spans="1:5">
      <c r="A368" s="16">
        <v>43252</v>
      </c>
      <c r="B368" s="17">
        <f t="shared" si="10"/>
        <v>6</v>
      </c>
      <c r="C368" s="61">
        <f t="shared" si="11"/>
        <v>2018</v>
      </c>
      <c r="D368">
        <v>24.4</v>
      </c>
      <c r="E368">
        <v>25.4</v>
      </c>
    </row>
    <row r="369" spans="1:5">
      <c r="A369" s="16">
        <v>43255</v>
      </c>
      <c r="B369" s="17">
        <f t="shared" si="10"/>
        <v>6</v>
      </c>
      <c r="C369" s="61">
        <f t="shared" si="11"/>
        <v>2018</v>
      </c>
      <c r="D369">
        <v>24.4</v>
      </c>
      <c r="E369">
        <v>25.4</v>
      </c>
    </row>
    <row r="370" spans="1:5">
      <c r="A370" s="16">
        <v>43256</v>
      </c>
      <c r="B370" s="17">
        <f t="shared" si="10"/>
        <v>6</v>
      </c>
      <c r="C370" s="61">
        <f t="shared" si="11"/>
        <v>2018</v>
      </c>
      <c r="D370">
        <v>24.4</v>
      </c>
      <c r="E370">
        <v>25.4</v>
      </c>
    </row>
    <row r="371" spans="1:5">
      <c r="A371" s="16">
        <v>43257</v>
      </c>
      <c r="B371" s="17">
        <f t="shared" si="10"/>
        <v>6</v>
      </c>
      <c r="C371" s="61">
        <f t="shared" si="11"/>
        <v>2018</v>
      </c>
      <c r="D371">
        <v>24.4</v>
      </c>
      <c r="E371">
        <v>25.4</v>
      </c>
    </row>
    <row r="372" spans="1:5">
      <c r="A372" s="16">
        <v>43258</v>
      </c>
      <c r="B372" s="17">
        <f t="shared" si="10"/>
        <v>6</v>
      </c>
      <c r="C372" s="61">
        <f t="shared" si="11"/>
        <v>2018</v>
      </c>
      <c r="D372">
        <v>24.4</v>
      </c>
      <c r="E372">
        <v>25.4</v>
      </c>
    </row>
    <row r="373" spans="1:5">
      <c r="A373" s="16">
        <v>43259</v>
      </c>
      <c r="B373" s="17">
        <f t="shared" si="10"/>
        <v>6</v>
      </c>
      <c r="C373" s="61">
        <f t="shared" si="11"/>
        <v>2018</v>
      </c>
      <c r="D373">
        <v>24.8</v>
      </c>
      <c r="E373">
        <v>25.8</v>
      </c>
    </row>
    <row r="374" spans="1:5">
      <c r="A374" s="16">
        <v>43262</v>
      </c>
      <c r="B374" s="17">
        <f t="shared" si="10"/>
        <v>6</v>
      </c>
      <c r="C374" s="61">
        <f t="shared" si="11"/>
        <v>2018</v>
      </c>
      <c r="D374">
        <v>25.5</v>
      </c>
      <c r="E374">
        <v>26.5</v>
      </c>
    </row>
    <row r="375" spans="1:5">
      <c r="A375" s="16">
        <v>43263</v>
      </c>
      <c r="B375" s="17">
        <f t="shared" si="10"/>
        <v>6</v>
      </c>
      <c r="C375" s="61">
        <f t="shared" si="11"/>
        <v>2018</v>
      </c>
      <c r="D375">
        <v>25.3</v>
      </c>
      <c r="E375">
        <v>26.3</v>
      </c>
    </row>
    <row r="376" spans="1:5">
      <c r="A376" s="16">
        <v>43264</v>
      </c>
      <c r="B376" s="17">
        <f t="shared" si="10"/>
        <v>6</v>
      </c>
      <c r="C376" s="61">
        <f t="shared" si="11"/>
        <v>2018</v>
      </c>
      <c r="D376">
        <v>25.5</v>
      </c>
      <c r="E376">
        <v>26.5</v>
      </c>
    </row>
    <row r="377" spans="1:5">
      <c r="A377" s="16">
        <v>43265</v>
      </c>
      <c r="B377" s="17">
        <f t="shared" si="10"/>
        <v>6</v>
      </c>
      <c r="C377" s="61">
        <f t="shared" si="11"/>
        <v>2018</v>
      </c>
      <c r="D377">
        <v>27.2</v>
      </c>
      <c r="E377">
        <v>28.2</v>
      </c>
    </row>
    <row r="378" spans="1:5">
      <c r="A378" s="16">
        <v>43266</v>
      </c>
      <c r="B378" s="17">
        <f t="shared" si="10"/>
        <v>6</v>
      </c>
      <c r="C378" s="61">
        <f t="shared" si="11"/>
        <v>2018</v>
      </c>
      <c r="D378">
        <v>27.8</v>
      </c>
      <c r="E378">
        <v>28.8</v>
      </c>
    </row>
    <row r="379" spans="1:5">
      <c r="A379" s="16">
        <v>43269</v>
      </c>
      <c r="B379" s="17">
        <f t="shared" si="10"/>
        <v>6</v>
      </c>
      <c r="C379" s="61">
        <f t="shared" si="11"/>
        <v>2018</v>
      </c>
      <c r="D379">
        <v>27.1</v>
      </c>
      <c r="E379">
        <v>28.1</v>
      </c>
    </row>
    <row r="380" spans="1:5">
      <c r="A380" s="16">
        <v>43270</v>
      </c>
      <c r="B380" s="17">
        <f t="shared" si="10"/>
        <v>6</v>
      </c>
      <c r="C380" s="61">
        <f t="shared" si="11"/>
        <v>2018</v>
      </c>
      <c r="D380">
        <v>27.2</v>
      </c>
      <c r="E380">
        <v>28.2</v>
      </c>
    </row>
    <row r="381" spans="1:5">
      <c r="A381" s="16">
        <v>43272</v>
      </c>
      <c r="B381" s="17">
        <f t="shared" si="10"/>
        <v>6</v>
      </c>
      <c r="C381" s="61">
        <f t="shared" si="11"/>
        <v>2018</v>
      </c>
      <c r="D381">
        <v>27</v>
      </c>
      <c r="E381">
        <v>28</v>
      </c>
    </row>
    <row r="382" spans="1:5">
      <c r="A382" s="16">
        <v>43273</v>
      </c>
      <c r="B382" s="17">
        <f t="shared" si="10"/>
        <v>6</v>
      </c>
      <c r="C382" s="61">
        <f t="shared" si="11"/>
        <v>2018</v>
      </c>
      <c r="D382">
        <v>26.5</v>
      </c>
      <c r="E382">
        <v>27.5</v>
      </c>
    </row>
    <row r="383" spans="1:5">
      <c r="A383" s="16">
        <v>43276</v>
      </c>
      <c r="B383" s="17">
        <f t="shared" si="10"/>
        <v>6</v>
      </c>
      <c r="C383" s="61">
        <f t="shared" si="11"/>
        <v>2018</v>
      </c>
      <c r="D383">
        <v>26.5</v>
      </c>
      <c r="E383">
        <v>27.5</v>
      </c>
    </row>
    <row r="384" spans="1:5">
      <c r="A384" s="16">
        <v>43277</v>
      </c>
      <c r="B384" s="17">
        <f t="shared" si="10"/>
        <v>6</v>
      </c>
      <c r="C384" s="61">
        <f t="shared" si="11"/>
        <v>2018</v>
      </c>
      <c r="D384">
        <v>26.6</v>
      </c>
      <c r="E384">
        <v>27.6</v>
      </c>
    </row>
    <row r="385" spans="1:5">
      <c r="A385" s="16">
        <v>43278</v>
      </c>
      <c r="B385" s="17">
        <f t="shared" si="10"/>
        <v>6</v>
      </c>
      <c r="C385" s="61">
        <f t="shared" si="11"/>
        <v>2018</v>
      </c>
      <c r="D385">
        <v>26.9</v>
      </c>
      <c r="E385">
        <v>27.9</v>
      </c>
    </row>
    <row r="386" spans="1:5">
      <c r="A386" s="16">
        <v>43279</v>
      </c>
      <c r="B386" s="17">
        <f t="shared" si="10"/>
        <v>6</v>
      </c>
      <c r="C386" s="61">
        <f t="shared" si="11"/>
        <v>2018</v>
      </c>
      <c r="D386">
        <v>27.6</v>
      </c>
      <c r="E386">
        <v>28.6</v>
      </c>
    </row>
    <row r="387" spans="1:5">
      <c r="A387" s="16">
        <v>43280</v>
      </c>
      <c r="B387" s="17">
        <f t="shared" ref="B387:B450" si="12">+MONTH(A387)</f>
        <v>6</v>
      </c>
      <c r="C387" s="61">
        <f t="shared" ref="C387:C450" si="13">+YEAR(A387)</f>
        <v>2018</v>
      </c>
      <c r="D387">
        <v>28.4</v>
      </c>
      <c r="E387">
        <v>29.4</v>
      </c>
    </row>
    <row r="388" spans="1:5">
      <c r="A388" s="16">
        <v>43283</v>
      </c>
      <c r="B388" s="17">
        <f t="shared" si="12"/>
        <v>7</v>
      </c>
      <c r="C388" s="61">
        <f t="shared" si="13"/>
        <v>2018</v>
      </c>
      <c r="D388">
        <v>27.8</v>
      </c>
      <c r="E388">
        <v>28.8</v>
      </c>
    </row>
    <row r="389" spans="1:5">
      <c r="A389" s="16">
        <v>43284</v>
      </c>
      <c r="B389" s="17">
        <f t="shared" si="12"/>
        <v>7</v>
      </c>
      <c r="C389" s="61">
        <f t="shared" si="13"/>
        <v>2018</v>
      </c>
      <c r="D389">
        <v>27.3</v>
      </c>
      <c r="E389">
        <v>28.3</v>
      </c>
    </row>
    <row r="390" spans="1:5">
      <c r="A390" s="16">
        <v>43285</v>
      </c>
      <c r="B390" s="17">
        <f t="shared" si="12"/>
        <v>7</v>
      </c>
      <c r="C390" s="61">
        <f t="shared" si="13"/>
        <v>2018</v>
      </c>
      <c r="D390">
        <v>27.6</v>
      </c>
      <c r="E390">
        <v>28.6</v>
      </c>
    </row>
    <row r="391" spans="1:5">
      <c r="A391" s="16">
        <v>43286</v>
      </c>
      <c r="B391" s="17">
        <f t="shared" si="12"/>
        <v>7</v>
      </c>
      <c r="C391" s="61">
        <f t="shared" si="13"/>
        <v>2018</v>
      </c>
      <c r="D391">
        <v>27.5</v>
      </c>
      <c r="E391">
        <v>28.5</v>
      </c>
    </row>
    <row r="392" spans="1:5">
      <c r="A392" s="16">
        <v>43287</v>
      </c>
      <c r="B392" s="17">
        <f t="shared" si="12"/>
        <v>7</v>
      </c>
      <c r="C392" s="61">
        <f t="shared" si="13"/>
        <v>2018</v>
      </c>
      <c r="D392">
        <v>27.4</v>
      </c>
      <c r="E392">
        <v>28.4</v>
      </c>
    </row>
    <row r="393" spans="1:5">
      <c r="A393" s="16">
        <v>43291</v>
      </c>
      <c r="B393" s="17">
        <f t="shared" si="12"/>
        <v>7</v>
      </c>
      <c r="C393" s="61">
        <f t="shared" si="13"/>
        <v>2018</v>
      </c>
      <c r="D393">
        <v>26.8</v>
      </c>
      <c r="E393">
        <v>27.8</v>
      </c>
    </row>
    <row r="394" spans="1:5">
      <c r="A394" s="16">
        <v>43292</v>
      </c>
      <c r="B394" s="17">
        <f t="shared" si="12"/>
        <v>7</v>
      </c>
      <c r="C394" s="61">
        <f t="shared" si="13"/>
        <v>2018</v>
      </c>
      <c r="D394">
        <v>26.9</v>
      </c>
      <c r="E394">
        <v>27.9</v>
      </c>
    </row>
    <row r="395" spans="1:5">
      <c r="A395" s="16">
        <v>43293</v>
      </c>
      <c r="B395" s="17">
        <f t="shared" si="12"/>
        <v>7</v>
      </c>
      <c r="C395" s="61">
        <f t="shared" si="13"/>
        <v>2018</v>
      </c>
      <c r="D395">
        <v>26.7</v>
      </c>
      <c r="E395">
        <v>27.7</v>
      </c>
    </row>
    <row r="396" spans="1:5">
      <c r="A396" s="16">
        <v>43294</v>
      </c>
      <c r="B396" s="17">
        <f t="shared" si="12"/>
        <v>7</v>
      </c>
      <c r="C396" s="61">
        <f t="shared" si="13"/>
        <v>2018</v>
      </c>
      <c r="D396">
        <v>26.7</v>
      </c>
      <c r="E396">
        <v>27.7</v>
      </c>
    </row>
    <row r="397" spans="1:5">
      <c r="A397" s="16">
        <v>43297</v>
      </c>
      <c r="B397" s="17">
        <f t="shared" si="12"/>
        <v>7</v>
      </c>
      <c r="C397" s="61">
        <f t="shared" si="13"/>
        <v>2018</v>
      </c>
      <c r="D397">
        <v>26.8</v>
      </c>
      <c r="E397">
        <v>27.8</v>
      </c>
    </row>
    <row r="398" spans="1:5">
      <c r="A398" s="16">
        <v>43298</v>
      </c>
      <c r="B398" s="17">
        <f t="shared" si="12"/>
        <v>7</v>
      </c>
      <c r="C398" s="61">
        <f t="shared" si="13"/>
        <v>2018</v>
      </c>
      <c r="D398">
        <v>27</v>
      </c>
      <c r="E398">
        <v>28</v>
      </c>
    </row>
    <row r="399" spans="1:5">
      <c r="A399" s="16">
        <v>43299</v>
      </c>
      <c r="B399" s="17">
        <f t="shared" si="12"/>
        <v>7</v>
      </c>
      <c r="C399" s="61">
        <f t="shared" si="13"/>
        <v>2018</v>
      </c>
      <c r="D399">
        <v>27.1</v>
      </c>
      <c r="E399">
        <v>28.1</v>
      </c>
    </row>
    <row r="400" spans="1:5">
      <c r="A400" s="16">
        <v>43300</v>
      </c>
      <c r="B400" s="17">
        <f t="shared" si="12"/>
        <v>7</v>
      </c>
      <c r="C400" s="61">
        <f t="shared" si="13"/>
        <v>2018</v>
      </c>
      <c r="D400">
        <v>27.2</v>
      </c>
      <c r="E400">
        <v>28.2</v>
      </c>
    </row>
    <row r="401" spans="1:5">
      <c r="A401" s="16">
        <v>43301</v>
      </c>
      <c r="B401" s="17">
        <f t="shared" si="12"/>
        <v>7</v>
      </c>
      <c r="C401" s="61">
        <f t="shared" si="13"/>
        <v>2018</v>
      </c>
      <c r="D401">
        <v>27.1</v>
      </c>
      <c r="E401">
        <v>28.1</v>
      </c>
    </row>
    <row r="402" spans="1:5">
      <c r="A402" s="16">
        <v>43304</v>
      </c>
      <c r="B402" s="17">
        <f t="shared" si="12"/>
        <v>7</v>
      </c>
      <c r="C402" s="61">
        <f t="shared" si="13"/>
        <v>2018</v>
      </c>
      <c r="D402">
        <v>27.1</v>
      </c>
      <c r="E402">
        <v>28.1</v>
      </c>
    </row>
    <row r="403" spans="1:5">
      <c r="A403" s="16">
        <v>43305</v>
      </c>
      <c r="B403" s="17">
        <f t="shared" si="12"/>
        <v>7</v>
      </c>
      <c r="C403" s="61">
        <f t="shared" si="13"/>
        <v>2018</v>
      </c>
      <c r="D403">
        <v>27</v>
      </c>
      <c r="E403">
        <v>28</v>
      </c>
    </row>
    <row r="404" spans="1:5">
      <c r="A404" s="16">
        <v>43306</v>
      </c>
      <c r="B404" s="17">
        <f t="shared" si="12"/>
        <v>7</v>
      </c>
      <c r="C404" s="61">
        <f t="shared" si="13"/>
        <v>2018</v>
      </c>
      <c r="D404">
        <v>26.9</v>
      </c>
      <c r="E404">
        <v>27.9</v>
      </c>
    </row>
    <row r="405" spans="1:5">
      <c r="A405" s="16">
        <v>43307</v>
      </c>
      <c r="B405" s="17">
        <f t="shared" si="12"/>
        <v>7</v>
      </c>
      <c r="C405" s="61">
        <f t="shared" si="13"/>
        <v>2018</v>
      </c>
      <c r="D405">
        <v>26.9</v>
      </c>
      <c r="E405">
        <v>27.9</v>
      </c>
    </row>
    <row r="406" spans="1:5">
      <c r="A406" s="16">
        <v>43308</v>
      </c>
      <c r="B406" s="17">
        <f t="shared" si="12"/>
        <v>7</v>
      </c>
      <c r="C406" s="61">
        <f t="shared" si="13"/>
        <v>2018</v>
      </c>
      <c r="D406">
        <v>26.9</v>
      </c>
      <c r="E406">
        <v>27.9</v>
      </c>
    </row>
    <row r="407" spans="1:5">
      <c r="A407" s="16">
        <v>43311</v>
      </c>
      <c r="B407" s="17">
        <f t="shared" si="12"/>
        <v>7</v>
      </c>
      <c r="C407" s="61">
        <f t="shared" si="13"/>
        <v>2018</v>
      </c>
      <c r="D407">
        <v>26.8</v>
      </c>
      <c r="E407">
        <v>27.8</v>
      </c>
    </row>
    <row r="408" spans="1:5">
      <c r="A408" s="16">
        <v>43312</v>
      </c>
      <c r="B408" s="17">
        <f t="shared" si="12"/>
        <v>7</v>
      </c>
      <c r="C408" s="61">
        <f t="shared" si="13"/>
        <v>2018</v>
      </c>
      <c r="D408">
        <v>26.9</v>
      </c>
      <c r="E408">
        <v>27.9</v>
      </c>
    </row>
    <row r="409" spans="1:5">
      <c r="A409" s="16">
        <v>43313</v>
      </c>
      <c r="B409" s="17">
        <f t="shared" si="12"/>
        <v>8</v>
      </c>
      <c r="C409" s="61">
        <f t="shared" si="13"/>
        <v>2018</v>
      </c>
      <c r="D409">
        <v>27</v>
      </c>
      <c r="E409">
        <v>28</v>
      </c>
    </row>
    <row r="410" spans="1:5">
      <c r="A410" s="16">
        <v>43314</v>
      </c>
      <c r="B410" s="17">
        <f t="shared" si="12"/>
        <v>8</v>
      </c>
      <c r="C410" s="61">
        <f t="shared" si="13"/>
        <v>2018</v>
      </c>
      <c r="D410">
        <v>27</v>
      </c>
      <c r="E410">
        <v>28</v>
      </c>
    </row>
    <row r="411" spans="1:5">
      <c r="A411" s="16">
        <v>43315</v>
      </c>
      <c r="B411" s="17">
        <f t="shared" si="12"/>
        <v>8</v>
      </c>
      <c r="C411" s="61">
        <f t="shared" si="13"/>
        <v>2018</v>
      </c>
      <c r="D411">
        <v>26.8</v>
      </c>
      <c r="E411">
        <v>27.8</v>
      </c>
    </row>
    <row r="412" spans="1:5">
      <c r="A412" s="16">
        <v>43318</v>
      </c>
      <c r="B412" s="17">
        <f t="shared" si="12"/>
        <v>8</v>
      </c>
      <c r="C412" s="61">
        <f t="shared" si="13"/>
        <v>2018</v>
      </c>
      <c r="D412">
        <v>26.9</v>
      </c>
      <c r="E412">
        <v>27.9</v>
      </c>
    </row>
    <row r="413" spans="1:5">
      <c r="A413" s="16">
        <v>43319</v>
      </c>
      <c r="B413" s="17">
        <f t="shared" si="12"/>
        <v>8</v>
      </c>
      <c r="C413" s="61">
        <f t="shared" si="13"/>
        <v>2018</v>
      </c>
      <c r="D413">
        <v>26.9</v>
      </c>
      <c r="E413">
        <v>27.9</v>
      </c>
    </row>
    <row r="414" spans="1:5">
      <c r="A414" s="16">
        <v>43320</v>
      </c>
      <c r="B414" s="17">
        <f t="shared" si="12"/>
        <v>8</v>
      </c>
      <c r="C414" s="61">
        <f t="shared" si="13"/>
        <v>2018</v>
      </c>
      <c r="D414">
        <v>27.1</v>
      </c>
      <c r="E414">
        <v>28.1</v>
      </c>
    </row>
    <row r="415" spans="1:5">
      <c r="A415" s="16">
        <v>43321</v>
      </c>
      <c r="B415" s="17">
        <f t="shared" si="12"/>
        <v>8</v>
      </c>
      <c r="C415" s="61">
        <f t="shared" si="13"/>
        <v>2018</v>
      </c>
      <c r="D415">
        <v>27.6</v>
      </c>
      <c r="E415">
        <v>28.6</v>
      </c>
    </row>
    <row r="416" spans="1:5">
      <c r="A416" s="16">
        <v>43322</v>
      </c>
      <c r="B416" s="17">
        <f t="shared" si="12"/>
        <v>8</v>
      </c>
      <c r="C416" s="61">
        <f t="shared" si="13"/>
        <v>2018</v>
      </c>
      <c r="D416">
        <v>28.7</v>
      </c>
      <c r="E416">
        <v>29.7</v>
      </c>
    </row>
    <row r="417" spans="1:5">
      <c r="A417" s="16">
        <v>43325</v>
      </c>
      <c r="B417" s="17">
        <f t="shared" si="12"/>
        <v>8</v>
      </c>
      <c r="C417" s="61">
        <f t="shared" si="13"/>
        <v>2018</v>
      </c>
      <c r="D417">
        <v>29.5</v>
      </c>
      <c r="E417">
        <v>30.5</v>
      </c>
    </row>
    <row r="418" spans="1:5">
      <c r="A418" s="16">
        <v>43326</v>
      </c>
      <c r="B418" s="17">
        <f t="shared" si="12"/>
        <v>8</v>
      </c>
      <c r="C418" s="61">
        <f t="shared" si="13"/>
        <v>2018</v>
      </c>
      <c r="D418">
        <v>29.1</v>
      </c>
      <c r="E418">
        <v>30.1</v>
      </c>
    </row>
    <row r="419" spans="1:5">
      <c r="A419" s="16">
        <v>43327</v>
      </c>
      <c r="B419" s="17">
        <f t="shared" si="12"/>
        <v>8</v>
      </c>
      <c r="C419" s="61">
        <f t="shared" si="13"/>
        <v>2018</v>
      </c>
      <c r="D419">
        <v>29.5</v>
      </c>
      <c r="E419">
        <v>30.5</v>
      </c>
    </row>
    <row r="420" spans="1:5">
      <c r="A420" s="16">
        <v>43328</v>
      </c>
      <c r="B420" s="17">
        <f t="shared" si="12"/>
        <v>8</v>
      </c>
      <c r="C420" s="61">
        <f t="shared" si="13"/>
        <v>2018</v>
      </c>
      <c r="D420">
        <v>29.3</v>
      </c>
      <c r="E420">
        <v>30.3</v>
      </c>
    </row>
    <row r="421" spans="1:5">
      <c r="A421" s="16">
        <v>43329</v>
      </c>
      <c r="B421" s="17">
        <f t="shared" si="12"/>
        <v>8</v>
      </c>
      <c r="C421" s="61">
        <f t="shared" si="13"/>
        <v>2018</v>
      </c>
      <c r="D421">
        <v>29.3</v>
      </c>
      <c r="E421">
        <v>30.3</v>
      </c>
    </row>
    <row r="422" spans="1:5">
      <c r="A422" s="16">
        <v>43333</v>
      </c>
      <c r="B422" s="17">
        <f t="shared" si="12"/>
        <v>8</v>
      </c>
      <c r="C422" s="61">
        <f t="shared" si="13"/>
        <v>2018</v>
      </c>
      <c r="D422">
        <v>29.5</v>
      </c>
      <c r="E422">
        <v>30.5</v>
      </c>
    </row>
    <row r="423" spans="1:5">
      <c r="A423" s="16">
        <v>43334</v>
      </c>
      <c r="B423" s="17">
        <f t="shared" si="12"/>
        <v>8</v>
      </c>
      <c r="C423" s="61">
        <f t="shared" si="13"/>
        <v>2018</v>
      </c>
      <c r="D423">
        <v>29.7</v>
      </c>
      <c r="E423">
        <v>30.7</v>
      </c>
    </row>
    <row r="424" spans="1:5">
      <c r="A424" s="16">
        <v>43335</v>
      </c>
      <c r="B424" s="17">
        <f t="shared" si="12"/>
        <v>8</v>
      </c>
      <c r="C424" s="61">
        <f t="shared" si="13"/>
        <v>2018</v>
      </c>
      <c r="D424">
        <v>30</v>
      </c>
      <c r="E424">
        <v>31</v>
      </c>
    </row>
    <row r="425" spans="1:5">
      <c r="A425" s="16">
        <v>43336</v>
      </c>
      <c r="B425" s="17">
        <f t="shared" si="12"/>
        <v>8</v>
      </c>
      <c r="C425" s="61">
        <f t="shared" si="13"/>
        <v>2018</v>
      </c>
      <c r="D425">
        <v>30.4</v>
      </c>
      <c r="E425">
        <v>31.4</v>
      </c>
    </row>
    <row r="426" spans="1:5">
      <c r="A426" s="16">
        <v>43339</v>
      </c>
      <c r="B426" s="17">
        <f t="shared" si="12"/>
        <v>8</v>
      </c>
      <c r="C426" s="61">
        <f t="shared" si="13"/>
        <v>2018</v>
      </c>
      <c r="D426">
        <v>30.4</v>
      </c>
      <c r="E426">
        <v>31.4</v>
      </c>
    </row>
    <row r="427" spans="1:5">
      <c r="A427" s="16">
        <v>43340</v>
      </c>
      <c r="B427" s="17">
        <f t="shared" si="12"/>
        <v>8</v>
      </c>
      <c r="C427" s="61">
        <f t="shared" si="13"/>
        <v>2018</v>
      </c>
      <c r="D427">
        <v>30.9</v>
      </c>
      <c r="E427">
        <v>31.9</v>
      </c>
    </row>
    <row r="428" spans="1:5">
      <c r="A428" s="16">
        <v>43341</v>
      </c>
      <c r="B428" s="17">
        <f t="shared" si="12"/>
        <v>8</v>
      </c>
      <c r="C428" s="61">
        <f t="shared" si="13"/>
        <v>2018</v>
      </c>
      <c r="D428">
        <v>33.5</v>
      </c>
      <c r="E428">
        <v>34.5</v>
      </c>
    </row>
    <row r="429" spans="1:5">
      <c r="A429" s="16">
        <v>43342</v>
      </c>
      <c r="B429" s="17">
        <f t="shared" si="12"/>
        <v>8</v>
      </c>
      <c r="C429" s="61">
        <f t="shared" si="13"/>
        <v>2018</v>
      </c>
      <c r="D429">
        <v>37</v>
      </c>
      <c r="E429">
        <v>38.200000000000003</v>
      </c>
    </row>
    <row r="430" spans="1:5">
      <c r="A430" s="16">
        <v>43343</v>
      </c>
      <c r="B430" s="17">
        <f t="shared" si="12"/>
        <v>8</v>
      </c>
      <c r="C430" s="61">
        <f t="shared" si="13"/>
        <v>2018</v>
      </c>
      <c r="D430">
        <v>36.200000000000003</v>
      </c>
      <c r="E430">
        <v>37.4</v>
      </c>
    </row>
    <row r="431" spans="1:5">
      <c r="A431" s="16">
        <v>43346</v>
      </c>
      <c r="B431" s="17">
        <f t="shared" si="12"/>
        <v>9</v>
      </c>
      <c r="C431" s="61">
        <f t="shared" si="13"/>
        <v>2018</v>
      </c>
      <c r="D431">
        <v>36.799999999999997</v>
      </c>
      <c r="E431">
        <v>38</v>
      </c>
    </row>
    <row r="432" spans="1:5">
      <c r="A432" s="16">
        <v>43347</v>
      </c>
      <c r="B432" s="17">
        <f t="shared" si="12"/>
        <v>9</v>
      </c>
      <c r="C432" s="61">
        <f t="shared" si="13"/>
        <v>2018</v>
      </c>
      <c r="D432">
        <v>38.299999999999997</v>
      </c>
      <c r="E432">
        <v>39.5</v>
      </c>
    </row>
    <row r="433" spans="1:5">
      <c r="A433" s="16">
        <v>43348</v>
      </c>
      <c r="B433" s="17">
        <f t="shared" si="12"/>
        <v>9</v>
      </c>
      <c r="C433" s="61">
        <f t="shared" si="13"/>
        <v>2018</v>
      </c>
      <c r="D433">
        <v>37.799999999999997</v>
      </c>
      <c r="E433">
        <v>39</v>
      </c>
    </row>
    <row r="434" spans="1:5">
      <c r="A434" s="16">
        <v>43349</v>
      </c>
      <c r="B434" s="17">
        <f t="shared" si="12"/>
        <v>9</v>
      </c>
      <c r="C434" s="61">
        <f t="shared" si="13"/>
        <v>2018</v>
      </c>
      <c r="D434">
        <v>36.799999999999997</v>
      </c>
      <c r="E434">
        <v>38</v>
      </c>
    </row>
    <row r="435" spans="1:5">
      <c r="A435" s="16">
        <v>43350</v>
      </c>
      <c r="B435" s="17">
        <f t="shared" si="12"/>
        <v>9</v>
      </c>
      <c r="C435" s="61">
        <f t="shared" si="13"/>
        <v>2018</v>
      </c>
      <c r="D435">
        <v>36.4</v>
      </c>
      <c r="E435">
        <v>37.6</v>
      </c>
    </row>
    <row r="436" spans="1:5">
      <c r="A436" s="16">
        <v>43353</v>
      </c>
      <c r="B436" s="17">
        <f t="shared" si="12"/>
        <v>9</v>
      </c>
      <c r="C436" s="61">
        <f t="shared" si="13"/>
        <v>2018</v>
      </c>
      <c r="D436">
        <v>36.799999999999997</v>
      </c>
      <c r="E436">
        <v>38</v>
      </c>
    </row>
    <row r="437" spans="1:5">
      <c r="A437" s="16">
        <v>43354</v>
      </c>
      <c r="B437" s="17">
        <f t="shared" si="12"/>
        <v>9</v>
      </c>
      <c r="C437" s="61">
        <f t="shared" si="13"/>
        <v>2018</v>
      </c>
      <c r="D437">
        <v>37.299999999999997</v>
      </c>
      <c r="E437">
        <v>38.5</v>
      </c>
    </row>
    <row r="438" spans="1:5">
      <c r="A438" s="16">
        <v>43355</v>
      </c>
      <c r="B438" s="17">
        <f t="shared" si="12"/>
        <v>9</v>
      </c>
      <c r="C438" s="61">
        <f t="shared" si="13"/>
        <v>2018</v>
      </c>
      <c r="D438">
        <v>37.6</v>
      </c>
      <c r="E438">
        <v>38.799999999999997</v>
      </c>
    </row>
    <row r="439" spans="1:5">
      <c r="A439" s="16">
        <v>43356</v>
      </c>
      <c r="B439" s="17">
        <f t="shared" si="12"/>
        <v>9</v>
      </c>
      <c r="C439" s="61">
        <f t="shared" si="13"/>
        <v>2018</v>
      </c>
      <c r="D439">
        <v>38.9</v>
      </c>
      <c r="E439">
        <v>40.1</v>
      </c>
    </row>
    <row r="440" spans="1:5">
      <c r="A440" s="16">
        <v>43357</v>
      </c>
      <c r="B440" s="17">
        <f t="shared" si="12"/>
        <v>9</v>
      </c>
      <c r="C440" s="61">
        <f t="shared" si="13"/>
        <v>2018</v>
      </c>
      <c r="D440">
        <v>39.200000000000003</v>
      </c>
      <c r="E440">
        <v>40.4</v>
      </c>
    </row>
    <row r="441" spans="1:5">
      <c r="A441" s="16">
        <v>43360</v>
      </c>
      <c r="B441" s="17">
        <f t="shared" si="12"/>
        <v>9</v>
      </c>
      <c r="C441" s="61">
        <f t="shared" si="13"/>
        <v>2018</v>
      </c>
      <c r="D441">
        <v>39</v>
      </c>
      <c r="E441">
        <v>40.200000000000003</v>
      </c>
    </row>
    <row r="442" spans="1:5">
      <c r="A442" s="16">
        <v>43361</v>
      </c>
      <c r="B442" s="17">
        <f t="shared" si="12"/>
        <v>9</v>
      </c>
      <c r="C442" s="61">
        <f t="shared" si="13"/>
        <v>2018</v>
      </c>
      <c r="D442">
        <v>39.1</v>
      </c>
      <c r="E442">
        <v>40.299999999999997</v>
      </c>
    </row>
    <row r="443" spans="1:5">
      <c r="A443" s="16">
        <v>43362</v>
      </c>
      <c r="B443" s="17">
        <f t="shared" si="12"/>
        <v>9</v>
      </c>
      <c r="C443" s="61">
        <f t="shared" si="13"/>
        <v>2018</v>
      </c>
      <c r="D443">
        <v>38.6</v>
      </c>
      <c r="E443">
        <v>39.799999999999997</v>
      </c>
    </row>
    <row r="444" spans="1:5">
      <c r="A444" s="16">
        <v>43363</v>
      </c>
      <c r="B444" s="17">
        <f t="shared" si="12"/>
        <v>9</v>
      </c>
      <c r="C444" s="61">
        <f t="shared" si="13"/>
        <v>2018</v>
      </c>
      <c r="D444">
        <v>37.6</v>
      </c>
      <c r="E444">
        <v>38.799999999999997</v>
      </c>
    </row>
    <row r="445" spans="1:5">
      <c r="A445" s="16">
        <v>43364</v>
      </c>
      <c r="B445" s="17">
        <f t="shared" si="12"/>
        <v>9</v>
      </c>
      <c r="C445" s="61">
        <f t="shared" si="13"/>
        <v>2018</v>
      </c>
      <c r="D445">
        <v>36.6</v>
      </c>
      <c r="E445">
        <v>37.799999999999997</v>
      </c>
    </row>
    <row r="446" spans="1:5">
      <c r="A446" s="16">
        <v>43367</v>
      </c>
      <c r="B446" s="17">
        <f t="shared" si="12"/>
        <v>9</v>
      </c>
      <c r="C446" s="61">
        <f t="shared" si="13"/>
        <v>2018</v>
      </c>
      <c r="D446">
        <v>36.700000000000003</v>
      </c>
      <c r="E446">
        <v>37.9</v>
      </c>
    </row>
    <row r="447" spans="1:5">
      <c r="A447" s="16">
        <v>43368</v>
      </c>
      <c r="B447" s="17">
        <f t="shared" si="12"/>
        <v>9</v>
      </c>
      <c r="C447" s="61">
        <f t="shared" si="13"/>
        <v>2018</v>
      </c>
      <c r="D447">
        <v>37.5</v>
      </c>
      <c r="E447">
        <v>38.700000000000003</v>
      </c>
    </row>
    <row r="448" spans="1:5">
      <c r="A448" s="16">
        <v>43369</v>
      </c>
      <c r="B448" s="17">
        <f t="shared" si="12"/>
        <v>9</v>
      </c>
      <c r="C448" s="61">
        <f t="shared" si="13"/>
        <v>2018</v>
      </c>
      <c r="D448">
        <v>38</v>
      </c>
      <c r="E448">
        <v>39.200000000000003</v>
      </c>
    </row>
    <row r="449" spans="1:5">
      <c r="A449" s="16">
        <v>43370</v>
      </c>
      <c r="B449" s="17">
        <f t="shared" si="12"/>
        <v>9</v>
      </c>
      <c r="C449" s="61">
        <f t="shared" si="13"/>
        <v>2018</v>
      </c>
      <c r="D449">
        <v>38.799999999999997</v>
      </c>
      <c r="E449">
        <v>40.6</v>
      </c>
    </row>
    <row r="450" spans="1:5">
      <c r="A450" s="16">
        <v>43371</v>
      </c>
      <c r="B450" s="17">
        <f t="shared" si="12"/>
        <v>9</v>
      </c>
      <c r="C450" s="61">
        <f t="shared" si="13"/>
        <v>2018</v>
      </c>
      <c r="D450">
        <v>40.299999999999997</v>
      </c>
      <c r="E450">
        <v>42.1</v>
      </c>
    </row>
    <row r="451" spans="1:5">
      <c r="A451" s="16">
        <v>43374</v>
      </c>
      <c r="B451" s="17">
        <f t="shared" ref="B451:B514" si="14">+MONTH(A451)</f>
        <v>10</v>
      </c>
      <c r="C451" s="61">
        <f t="shared" ref="C451:C514" si="15">+YEAR(A451)</f>
        <v>2018</v>
      </c>
      <c r="D451">
        <v>38.700000000000003</v>
      </c>
      <c r="E451">
        <v>40.5</v>
      </c>
    </row>
    <row r="452" spans="1:5">
      <c r="A452" s="16">
        <v>43375</v>
      </c>
      <c r="B452" s="17">
        <f t="shared" si="14"/>
        <v>10</v>
      </c>
      <c r="C452" s="61">
        <f t="shared" si="15"/>
        <v>2018</v>
      </c>
      <c r="D452">
        <v>37.200000000000003</v>
      </c>
      <c r="E452">
        <v>39</v>
      </c>
    </row>
    <row r="453" spans="1:5">
      <c r="A453" s="16">
        <v>43376</v>
      </c>
      <c r="B453" s="17">
        <f t="shared" si="14"/>
        <v>10</v>
      </c>
      <c r="C453" s="61">
        <f t="shared" si="15"/>
        <v>2018</v>
      </c>
      <c r="D453">
        <v>36.799999999999997</v>
      </c>
      <c r="E453">
        <v>38.6</v>
      </c>
    </row>
    <row r="454" spans="1:5">
      <c r="A454" s="16">
        <v>43377</v>
      </c>
      <c r="B454" s="17">
        <f t="shared" si="14"/>
        <v>10</v>
      </c>
      <c r="C454" s="61">
        <f t="shared" si="15"/>
        <v>2018</v>
      </c>
      <c r="D454">
        <v>37.4</v>
      </c>
      <c r="E454">
        <v>39.200000000000003</v>
      </c>
    </row>
    <row r="455" spans="1:5">
      <c r="A455" s="16">
        <v>43378</v>
      </c>
      <c r="B455" s="17">
        <f t="shared" si="14"/>
        <v>10</v>
      </c>
      <c r="C455" s="61">
        <f t="shared" si="15"/>
        <v>2018</v>
      </c>
      <c r="D455">
        <v>36.9</v>
      </c>
      <c r="E455">
        <v>38.700000000000003</v>
      </c>
    </row>
    <row r="456" spans="1:5">
      <c r="A456" s="16">
        <v>43381</v>
      </c>
      <c r="B456" s="17">
        <f t="shared" si="14"/>
        <v>10</v>
      </c>
      <c r="C456" s="61">
        <f t="shared" si="15"/>
        <v>2018</v>
      </c>
      <c r="D456">
        <v>36.6</v>
      </c>
      <c r="E456">
        <v>38.4</v>
      </c>
    </row>
    <row r="457" spans="1:5">
      <c r="A457" s="16">
        <v>43382</v>
      </c>
      <c r="B457" s="17">
        <f t="shared" si="14"/>
        <v>10</v>
      </c>
      <c r="C457" s="61">
        <f t="shared" si="15"/>
        <v>2018</v>
      </c>
      <c r="D457">
        <v>36.200000000000003</v>
      </c>
      <c r="E457">
        <v>38</v>
      </c>
    </row>
    <row r="458" spans="1:5">
      <c r="A458" s="16">
        <v>43383</v>
      </c>
      <c r="B458" s="17">
        <f t="shared" si="14"/>
        <v>10</v>
      </c>
      <c r="C458" s="61">
        <f t="shared" si="15"/>
        <v>2018</v>
      </c>
      <c r="D458">
        <v>36.299999999999997</v>
      </c>
      <c r="E458">
        <v>38.1</v>
      </c>
    </row>
    <row r="459" spans="1:5">
      <c r="A459" s="16">
        <v>43384</v>
      </c>
      <c r="B459" s="17">
        <f t="shared" si="14"/>
        <v>10</v>
      </c>
      <c r="C459" s="61">
        <f t="shared" si="15"/>
        <v>2018</v>
      </c>
      <c r="D459">
        <v>35.700000000000003</v>
      </c>
      <c r="E459">
        <v>37.5</v>
      </c>
    </row>
    <row r="460" spans="1:5">
      <c r="A460" s="16">
        <v>43385</v>
      </c>
      <c r="B460" s="17">
        <f t="shared" si="14"/>
        <v>10</v>
      </c>
      <c r="C460" s="61">
        <f t="shared" si="15"/>
        <v>2018</v>
      </c>
      <c r="D460">
        <v>35.799999999999997</v>
      </c>
      <c r="E460">
        <v>37.6</v>
      </c>
    </row>
    <row r="461" spans="1:5">
      <c r="A461" s="16">
        <v>43389</v>
      </c>
      <c r="B461" s="17">
        <f t="shared" si="14"/>
        <v>10</v>
      </c>
      <c r="C461" s="61">
        <f t="shared" si="15"/>
        <v>2018</v>
      </c>
      <c r="D461">
        <v>35.1</v>
      </c>
      <c r="E461">
        <v>36.9</v>
      </c>
    </row>
    <row r="462" spans="1:5">
      <c r="A462" s="16">
        <v>43390</v>
      </c>
      <c r="B462" s="17">
        <f t="shared" si="14"/>
        <v>10</v>
      </c>
      <c r="C462" s="61">
        <f t="shared" si="15"/>
        <v>2018</v>
      </c>
      <c r="D462">
        <v>35.299999999999997</v>
      </c>
      <c r="E462">
        <v>37.1</v>
      </c>
    </row>
    <row r="463" spans="1:5">
      <c r="A463" s="16">
        <v>43391</v>
      </c>
      <c r="B463" s="17">
        <f t="shared" si="14"/>
        <v>10</v>
      </c>
      <c r="C463" s="61">
        <f t="shared" si="15"/>
        <v>2018</v>
      </c>
      <c r="D463">
        <v>35.700000000000003</v>
      </c>
      <c r="E463">
        <v>37.5</v>
      </c>
    </row>
    <row r="464" spans="1:5">
      <c r="A464" s="16">
        <v>43392</v>
      </c>
      <c r="B464" s="17">
        <f t="shared" si="14"/>
        <v>10</v>
      </c>
      <c r="C464" s="61">
        <f t="shared" si="15"/>
        <v>2018</v>
      </c>
      <c r="D464">
        <v>35.700000000000003</v>
      </c>
      <c r="E464">
        <v>37.5</v>
      </c>
    </row>
    <row r="465" spans="1:5">
      <c r="A465" s="16">
        <v>43395</v>
      </c>
      <c r="B465" s="17">
        <f t="shared" si="14"/>
        <v>10</v>
      </c>
      <c r="C465" s="61">
        <f t="shared" si="15"/>
        <v>2018</v>
      </c>
      <c r="D465">
        <v>35.5</v>
      </c>
      <c r="E465">
        <v>37.299999999999997</v>
      </c>
    </row>
    <row r="466" spans="1:5">
      <c r="A466" s="16">
        <v>43396</v>
      </c>
      <c r="B466" s="17">
        <f t="shared" si="14"/>
        <v>10</v>
      </c>
      <c r="C466" s="61">
        <f t="shared" si="15"/>
        <v>2018</v>
      </c>
      <c r="D466">
        <v>35.700000000000003</v>
      </c>
      <c r="E466">
        <v>37.5</v>
      </c>
    </row>
    <row r="467" spans="1:5">
      <c r="A467" s="16">
        <v>43397</v>
      </c>
      <c r="B467" s="17">
        <f t="shared" si="14"/>
        <v>10</v>
      </c>
      <c r="C467" s="61">
        <f t="shared" si="15"/>
        <v>2018</v>
      </c>
      <c r="D467">
        <v>36.1</v>
      </c>
      <c r="E467">
        <v>37.9</v>
      </c>
    </row>
    <row r="468" spans="1:5">
      <c r="A468" s="16">
        <v>43398</v>
      </c>
      <c r="B468" s="17">
        <f t="shared" si="14"/>
        <v>10</v>
      </c>
      <c r="C468" s="61">
        <f t="shared" si="15"/>
        <v>2018</v>
      </c>
      <c r="D468">
        <v>35.9</v>
      </c>
      <c r="E468">
        <v>37.700000000000003</v>
      </c>
    </row>
    <row r="469" spans="1:5">
      <c r="A469" s="16">
        <v>43399</v>
      </c>
      <c r="B469" s="17">
        <f t="shared" si="14"/>
        <v>10</v>
      </c>
      <c r="C469" s="61">
        <f t="shared" si="15"/>
        <v>2018</v>
      </c>
      <c r="D469">
        <v>36</v>
      </c>
      <c r="E469">
        <v>37.799999999999997</v>
      </c>
    </row>
    <row r="470" spans="1:5">
      <c r="A470" s="16">
        <v>43402</v>
      </c>
      <c r="B470" s="17">
        <f t="shared" si="14"/>
        <v>10</v>
      </c>
      <c r="C470" s="61">
        <f t="shared" si="15"/>
        <v>2018</v>
      </c>
      <c r="D470">
        <v>36</v>
      </c>
      <c r="E470">
        <v>37.799999999999997</v>
      </c>
    </row>
    <row r="471" spans="1:5">
      <c r="A471" s="16">
        <v>43403</v>
      </c>
      <c r="B471" s="17">
        <f t="shared" si="14"/>
        <v>10</v>
      </c>
      <c r="C471" s="61">
        <f t="shared" si="15"/>
        <v>2018</v>
      </c>
      <c r="D471">
        <v>35.799999999999997</v>
      </c>
      <c r="E471">
        <v>37.6</v>
      </c>
    </row>
    <row r="472" spans="1:5">
      <c r="A472" s="16">
        <v>43404</v>
      </c>
      <c r="B472" s="17">
        <f t="shared" si="14"/>
        <v>10</v>
      </c>
      <c r="C472" s="61">
        <f t="shared" si="15"/>
        <v>2018</v>
      </c>
      <c r="D472">
        <v>35</v>
      </c>
      <c r="E472">
        <v>36.799999999999997</v>
      </c>
    </row>
    <row r="473" spans="1:5">
      <c r="A473" s="16">
        <v>43405</v>
      </c>
      <c r="B473" s="17">
        <f t="shared" si="14"/>
        <v>11</v>
      </c>
      <c r="C473" s="61">
        <f t="shared" si="15"/>
        <v>2018</v>
      </c>
      <c r="D473">
        <v>34.799999999999997</v>
      </c>
      <c r="E473">
        <v>36.6</v>
      </c>
    </row>
    <row r="474" spans="1:5">
      <c r="A474" s="16">
        <v>43406</v>
      </c>
      <c r="B474" s="17">
        <f t="shared" si="14"/>
        <v>11</v>
      </c>
      <c r="C474" s="61">
        <f t="shared" si="15"/>
        <v>2018</v>
      </c>
      <c r="D474">
        <v>34.6</v>
      </c>
      <c r="E474">
        <v>36.4</v>
      </c>
    </row>
    <row r="475" spans="1:5">
      <c r="A475" s="16">
        <v>43409</v>
      </c>
      <c r="B475" s="17">
        <f t="shared" si="14"/>
        <v>11</v>
      </c>
      <c r="C475" s="61">
        <f t="shared" si="15"/>
        <v>2018</v>
      </c>
      <c r="D475">
        <v>34.6</v>
      </c>
      <c r="E475">
        <v>36.4</v>
      </c>
    </row>
    <row r="476" spans="1:5">
      <c r="A476" s="16">
        <v>43411</v>
      </c>
      <c r="B476" s="17">
        <f t="shared" si="14"/>
        <v>11</v>
      </c>
      <c r="C476" s="61">
        <f t="shared" si="15"/>
        <v>2018</v>
      </c>
      <c r="D476">
        <v>34.799999999999997</v>
      </c>
      <c r="E476">
        <v>36.6</v>
      </c>
    </row>
    <row r="477" spans="1:5">
      <c r="A477" s="16">
        <v>43412</v>
      </c>
      <c r="B477" s="17">
        <f t="shared" si="14"/>
        <v>11</v>
      </c>
      <c r="C477" s="61">
        <f t="shared" si="15"/>
        <v>2018</v>
      </c>
      <c r="D477">
        <v>34.6</v>
      </c>
      <c r="E477">
        <v>36.4</v>
      </c>
    </row>
    <row r="478" spans="1:5">
      <c r="A478" s="16">
        <v>43413</v>
      </c>
      <c r="B478" s="17">
        <f t="shared" si="14"/>
        <v>11</v>
      </c>
      <c r="C478" s="61">
        <f t="shared" si="15"/>
        <v>2018</v>
      </c>
      <c r="D478">
        <v>34.5</v>
      </c>
      <c r="E478">
        <v>36.299999999999997</v>
      </c>
    </row>
    <row r="479" spans="1:5">
      <c r="A479" s="16">
        <v>43416</v>
      </c>
      <c r="B479" s="17">
        <f t="shared" si="14"/>
        <v>11</v>
      </c>
      <c r="C479" s="61">
        <f t="shared" si="15"/>
        <v>2018</v>
      </c>
      <c r="D479">
        <v>34.700000000000003</v>
      </c>
      <c r="E479">
        <v>36.5</v>
      </c>
    </row>
    <row r="480" spans="1:5">
      <c r="A480" s="16">
        <v>43417</v>
      </c>
      <c r="B480" s="17">
        <f t="shared" si="14"/>
        <v>11</v>
      </c>
      <c r="C480" s="61">
        <f t="shared" si="15"/>
        <v>2018</v>
      </c>
      <c r="D480">
        <v>35.1</v>
      </c>
      <c r="E480">
        <v>36.9</v>
      </c>
    </row>
    <row r="481" spans="1:5">
      <c r="A481" s="16">
        <v>43418</v>
      </c>
      <c r="B481" s="17">
        <f t="shared" si="14"/>
        <v>11</v>
      </c>
      <c r="C481" s="61">
        <f t="shared" si="15"/>
        <v>2018</v>
      </c>
      <c r="D481">
        <v>35.1</v>
      </c>
      <c r="E481">
        <v>36.9</v>
      </c>
    </row>
    <row r="482" spans="1:5">
      <c r="A482" s="16">
        <v>43419</v>
      </c>
      <c r="B482" s="17">
        <f t="shared" si="14"/>
        <v>11</v>
      </c>
      <c r="C482" s="61">
        <f t="shared" si="15"/>
        <v>2018</v>
      </c>
      <c r="D482">
        <v>35.1</v>
      </c>
      <c r="E482">
        <v>36.9</v>
      </c>
    </row>
    <row r="483" spans="1:5">
      <c r="A483" s="16">
        <v>43420</v>
      </c>
      <c r="B483" s="17">
        <f t="shared" si="14"/>
        <v>11</v>
      </c>
      <c r="C483" s="61">
        <f t="shared" si="15"/>
        <v>2018</v>
      </c>
      <c r="D483">
        <v>35.1</v>
      </c>
      <c r="E483">
        <v>36.9</v>
      </c>
    </row>
    <row r="484" spans="1:5">
      <c r="A484" s="16">
        <v>43424</v>
      </c>
      <c r="B484" s="17">
        <f t="shared" si="14"/>
        <v>11</v>
      </c>
      <c r="C484" s="61">
        <f t="shared" si="15"/>
        <v>2018</v>
      </c>
      <c r="D484">
        <v>35.299999999999997</v>
      </c>
      <c r="E484">
        <v>37.1</v>
      </c>
    </row>
    <row r="485" spans="1:5">
      <c r="A485" s="16">
        <v>43425</v>
      </c>
      <c r="B485" s="17">
        <f t="shared" si="14"/>
        <v>11</v>
      </c>
      <c r="C485" s="61">
        <f t="shared" si="15"/>
        <v>2018</v>
      </c>
      <c r="D485">
        <v>35.299999999999997</v>
      </c>
      <c r="E485">
        <v>37.1</v>
      </c>
    </row>
    <row r="486" spans="1:5">
      <c r="A486" s="16">
        <v>43426</v>
      </c>
      <c r="B486" s="17">
        <f t="shared" si="14"/>
        <v>11</v>
      </c>
      <c r="C486" s="61">
        <f t="shared" si="15"/>
        <v>2018</v>
      </c>
      <c r="D486">
        <v>35.6</v>
      </c>
      <c r="E486">
        <v>37.4</v>
      </c>
    </row>
    <row r="487" spans="1:5">
      <c r="A487" s="16">
        <v>43427</v>
      </c>
      <c r="B487" s="17">
        <f t="shared" si="14"/>
        <v>11</v>
      </c>
      <c r="C487" s="61">
        <f t="shared" si="15"/>
        <v>2018</v>
      </c>
      <c r="D487">
        <v>36.700000000000003</v>
      </c>
      <c r="E487">
        <v>38.5</v>
      </c>
    </row>
    <row r="488" spans="1:5">
      <c r="A488" s="16">
        <v>43430</v>
      </c>
      <c r="B488" s="17">
        <f t="shared" si="14"/>
        <v>11</v>
      </c>
      <c r="C488" s="61">
        <f t="shared" si="15"/>
        <v>2018</v>
      </c>
      <c r="D488">
        <v>38.1</v>
      </c>
      <c r="E488">
        <v>39.9</v>
      </c>
    </row>
    <row r="489" spans="1:5">
      <c r="A489" s="16">
        <v>43431</v>
      </c>
      <c r="B489" s="17">
        <f t="shared" si="14"/>
        <v>11</v>
      </c>
      <c r="C489" s="61">
        <f t="shared" si="15"/>
        <v>2018</v>
      </c>
      <c r="D489">
        <v>37.700000000000003</v>
      </c>
      <c r="E489">
        <v>39.5</v>
      </c>
    </row>
    <row r="490" spans="1:5">
      <c r="A490" s="16">
        <v>43432</v>
      </c>
      <c r="B490" s="17">
        <f t="shared" si="14"/>
        <v>11</v>
      </c>
      <c r="C490" s="61">
        <f t="shared" si="15"/>
        <v>2018</v>
      </c>
      <c r="D490">
        <v>37.6</v>
      </c>
      <c r="E490">
        <v>39.4</v>
      </c>
    </row>
    <row r="491" spans="1:5">
      <c r="A491" s="16">
        <v>43433</v>
      </c>
      <c r="B491" s="17">
        <f t="shared" si="14"/>
        <v>11</v>
      </c>
      <c r="C491" s="61">
        <f t="shared" si="15"/>
        <v>2018</v>
      </c>
      <c r="D491">
        <v>36.799999999999997</v>
      </c>
      <c r="E491">
        <v>38.6</v>
      </c>
    </row>
    <row r="492" spans="1:5">
      <c r="A492" s="16">
        <v>43437</v>
      </c>
      <c r="B492" s="17">
        <f t="shared" si="14"/>
        <v>12</v>
      </c>
      <c r="C492" s="61">
        <f t="shared" si="15"/>
        <v>2018</v>
      </c>
      <c r="D492">
        <v>35.6</v>
      </c>
      <c r="E492">
        <v>37.4</v>
      </c>
    </row>
    <row r="493" spans="1:5">
      <c r="A493" s="16">
        <v>43438</v>
      </c>
      <c r="B493" s="17">
        <f t="shared" si="14"/>
        <v>12</v>
      </c>
      <c r="C493" s="61">
        <f t="shared" si="15"/>
        <v>2018</v>
      </c>
      <c r="D493">
        <v>36.5</v>
      </c>
      <c r="E493">
        <v>38.299999999999997</v>
      </c>
    </row>
    <row r="494" spans="1:5">
      <c r="A494" s="16">
        <v>43439</v>
      </c>
      <c r="B494" s="17">
        <f t="shared" si="14"/>
        <v>12</v>
      </c>
      <c r="C494" s="61">
        <f t="shared" si="15"/>
        <v>2018</v>
      </c>
      <c r="D494">
        <v>36.6</v>
      </c>
      <c r="E494">
        <v>38.4</v>
      </c>
    </row>
    <row r="495" spans="1:5">
      <c r="A495" s="16">
        <v>43440</v>
      </c>
      <c r="B495" s="17">
        <f t="shared" si="14"/>
        <v>12</v>
      </c>
      <c r="C495" s="61">
        <f t="shared" si="15"/>
        <v>2018</v>
      </c>
      <c r="D495">
        <v>36.799999999999997</v>
      </c>
      <c r="E495">
        <v>38.6</v>
      </c>
    </row>
    <row r="496" spans="1:5">
      <c r="A496" s="16">
        <v>43441</v>
      </c>
      <c r="B496" s="17">
        <f t="shared" si="14"/>
        <v>12</v>
      </c>
      <c r="C496" s="61">
        <f t="shared" si="15"/>
        <v>2018</v>
      </c>
      <c r="D496">
        <v>36.5</v>
      </c>
      <c r="E496">
        <v>38.299999999999997</v>
      </c>
    </row>
    <row r="497" spans="1:5">
      <c r="A497" s="16">
        <v>43444</v>
      </c>
      <c r="B497" s="17">
        <f t="shared" si="14"/>
        <v>12</v>
      </c>
      <c r="C497" s="61">
        <f t="shared" si="15"/>
        <v>2018</v>
      </c>
      <c r="D497">
        <v>36.799999999999997</v>
      </c>
      <c r="E497">
        <v>38.6</v>
      </c>
    </row>
    <row r="498" spans="1:5">
      <c r="A498" s="16">
        <v>43445</v>
      </c>
      <c r="B498" s="17">
        <f t="shared" si="14"/>
        <v>12</v>
      </c>
      <c r="C498" s="61">
        <f t="shared" si="15"/>
        <v>2018</v>
      </c>
      <c r="D498">
        <v>36.9</v>
      </c>
      <c r="E498">
        <v>38.700000000000003</v>
      </c>
    </row>
    <row r="499" spans="1:5">
      <c r="A499" s="16">
        <v>43446</v>
      </c>
      <c r="B499" s="17">
        <f t="shared" si="14"/>
        <v>12</v>
      </c>
      <c r="C499" s="61">
        <f t="shared" si="15"/>
        <v>2018</v>
      </c>
      <c r="D499">
        <v>36.700000000000003</v>
      </c>
      <c r="E499">
        <v>38.5</v>
      </c>
    </row>
    <row r="500" spans="1:5">
      <c r="A500" s="16">
        <v>43447</v>
      </c>
      <c r="B500" s="17">
        <f t="shared" si="14"/>
        <v>12</v>
      </c>
      <c r="C500" s="61">
        <f t="shared" si="15"/>
        <v>2018</v>
      </c>
      <c r="D500">
        <v>36.9</v>
      </c>
      <c r="E500">
        <v>38.700000000000003</v>
      </c>
    </row>
    <row r="501" spans="1:5">
      <c r="A501" s="16">
        <v>43448</v>
      </c>
      <c r="B501" s="17">
        <f t="shared" si="14"/>
        <v>12</v>
      </c>
      <c r="C501" s="61">
        <f t="shared" si="15"/>
        <v>2018</v>
      </c>
      <c r="D501">
        <v>37.200000000000003</v>
      </c>
      <c r="E501">
        <v>39</v>
      </c>
    </row>
    <row r="502" spans="1:5">
      <c r="A502" s="16">
        <v>43451</v>
      </c>
      <c r="B502" s="17">
        <f t="shared" si="14"/>
        <v>12</v>
      </c>
      <c r="C502" s="61">
        <f t="shared" si="15"/>
        <v>2018</v>
      </c>
      <c r="D502">
        <v>37.299999999999997</v>
      </c>
      <c r="E502">
        <v>39.1</v>
      </c>
    </row>
    <row r="503" spans="1:5">
      <c r="A503" s="16">
        <v>43452</v>
      </c>
      <c r="B503" s="17">
        <f t="shared" si="14"/>
        <v>12</v>
      </c>
      <c r="C503" s="61">
        <f t="shared" si="15"/>
        <v>2018</v>
      </c>
      <c r="D503">
        <v>37.299999999999997</v>
      </c>
      <c r="E503">
        <v>39.1</v>
      </c>
    </row>
    <row r="504" spans="1:5">
      <c r="A504" s="16">
        <v>43453</v>
      </c>
      <c r="B504" s="17">
        <f t="shared" si="14"/>
        <v>12</v>
      </c>
      <c r="C504" s="61">
        <f t="shared" si="15"/>
        <v>2018</v>
      </c>
      <c r="D504">
        <v>37.4</v>
      </c>
      <c r="E504">
        <v>39.200000000000003</v>
      </c>
    </row>
    <row r="505" spans="1:5">
      <c r="A505" s="16">
        <v>43454</v>
      </c>
      <c r="B505" s="17">
        <f t="shared" si="14"/>
        <v>12</v>
      </c>
      <c r="C505" s="61">
        <f t="shared" si="15"/>
        <v>2018</v>
      </c>
      <c r="D505">
        <v>37.200000000000003</v>
      </c>
      <c r="E505">
        <v>39</v>
      </c>
    </row>
    <row r="506" spans="1:5">
      <c r="A506" s="16">
        <v>43455</v>
      </c>
      <c r="B506" s="17">
        <f t="shared" si="14"/>
        <v>12</v>
      </c>
      <c r="C506" s="61">
        <f t="shared" si="15"/>
        <v>2018</v>
      </c>
      <c r="D506">
        <v>37.1</v>
      </c>
      <c r="E506">
        <v>38.9</v>
      </c>
    </row>
    <row r="507" spans="1:5">
      <c r="A507" s="16">
        <v>43460</v>
      </c>
      <c r="B507" s="17">
        <f t="shared" si="14"/>
        <v>12</v>
      </c>
      <c r="C507" s="61">
        <f t="shared" si="15"/>
        <v>2018</v>
      </c>
      <c r="D507">
        <v>37.700000000000003</v>
      </c>
      <c r="E507">
        <v>39.5</v>
      </c>
    </row>
    <row r="508" spans="1:5">
      <c r="A508" s="16">
        <v>43461</v>
      </c>
      <c r="B508" s="17">
        <f t="shared" si="14"/>
        <v>12</v>
      </c>
      <c r="C508" s="61">
        <f t="shared" si="15"/>
        <v>2018</v>
      </c>
      <c r="D508">
        <v>37.5</v>
      </c>
      <c r="E508">
        <v>39.299999999999997</v>
      </c>
    </row>
    <row r="509" spans="1:5">
      <c r="A509" s="16">
        <v>43462</v>
      </c>
      <c r="B509" s="17">
        <f t="shared" si="14"/>
        <v>12</v>
      </c>
      <c r="C509" s="61">
        <f t="shared" si="15"/>
        <v>2018</v>
      </c>
      <c r="D509">
        <v>36.799999999999997</v>
      </c>
      <c r="E509">
        <v>38.6</v>
      </c>
    </row>
    <row r="510" spans="1:5">
      <c r="A510" s="16">
        <v>43467</v>
      </c>
      <c r="B510" s="17">
        <f t="shared" si="14"/>
        <v>1</v>
      </c>
      <c r="C510" s="61">
        <f t="shared" si="15"/>
        <v>2019</v>
      </c>
      <c r="D510">
        <v>36.799999999999997</v>
      </c>
      <c r="E510">
        <v>38.6</v>
      </c>
    </row>
    <row r="511" spans="1:5">
      <c r="A511" s="16">
        <v>43468</v>
      </c>
      <c r="B511" s="17">
        <f t="shared" si="14"/>
        <v>1</v>
      </c>
      <c r="C511" s="61">
        <f t="shared" si="15"/>
        <v>2019</v>
      </c>
      <c r="D511">
        <v>36.6</v>
      </c>
      <c r="E511">
        <v>38.4</v>
      </c>
    </row>
    <row r="512" spans="1:5">
      <c r="A512" s="16">
        <v>43469</v>
      </c>
      <c r="B512" s="17">
        <f t="shared" si="14"/>
        <v>1</v>
      </c>
      <c r="C512" s="61">
        <f t="shared" si="15"/>
        <v>2019</v>
      </c>
      <c r="D512">
        <v>36.5</v>
      </c>
      <c r="E512">
        <v>38.299999999999997</v>
      </c>
    </row>
    <row r="513" spans="1:5">
      <c r="A513" s="16">
        <v>43472</v>
      </c>
      <c r="B513" s="17">
        <f t="shared" si="14"/>
        <v>1</v>
      </c>
      <c r="C513" s="61">
        <f t="shared" si="15"/>
        <v>2019</v>
      </c>
      <c r="D513">
        <v>36.5</v>
      </c>
      <c r="E513">
        <v>38.299999999999997</v>
      </c>
    </row>
    <row r="514" spans="1:5">
      <c r="A514" s="16">
        <v>43473</v>
      </c>
      <c r="B514" s="17">
        <f t="shared" si="14"/>
        <v>1</v>
      </c>
      <c r="C514" s="61">
        <f t="shared" si="15"/>
        <v>2019</v>
      </c>
      <c r="D514">
        <v>36.700000000000003</v>
      </c>
      <c r="E514">
        <v>38.5</v>
      </c>
    </row>
    <row r="515" spans="1:5">
      <c r="A515" s="16">
        <v>43474</v>
      </c>
      <c r="B515" s="17">
        <f t="shared" ref="B515:B578" si="16">+MONTH(A515)</f>
        <v>1</v>
      </c>
      <c r="C515" s="61">
        <f t="shared" ref="C515:C578" si="17">+YEAR(A515)</f>
        <v>2019</v>
      </c>
      <c r="D515">
        <v>36.5</v>
      </c>
      <c r="E515">
        <v>38.299999999999997</v>
      </c>
    </row>
    <row r="516" spans="1:5">
      <c r="A516" s="16">
        <v>43475</v>
      </c>
      <c r="B516" s="17">
        <f t="shared" si="16"/>
        <v>1</v>
      </c>
      <c r="C516" s="61">
        <f t="shared" si="17"/>
        <v>2019</v>
      </c>
      <c r="D516">
        <v>36.200000000000003</v>
      </c>
      <c r="E516">
        <v>38</v>
      </c>
    </row>
    <row r="517" spans="1:5">
      <c r="A517" s="16">
        <v>43476</v>
      </c>
      <c r="B517" s="17">
        <f t="shared" si="16"/>
        <v>1</v>
      </c>
      <c r="C517" s="61">
        <f t="shared" si="17"/>
        <v>2019</v>
      </c>
      <c r="D517">
        <v>36</v>
      </c>
      <c r="E517">
        <v>37.799999999999997</v>
      </c>
    </row>
    <row r="518" spans="1:5">
      <c r="A518" s="16">
        <v>43479</v>
      </c>
      <c r="B518" s="17">
        <f t="shared" si="16"/>
        <v>1</v>
      </c>
      <c r="C518" s="61">
        <f t="shared" si="17"/>
        <v>2019</v>
      </c>
      <c r="D518">
        <v>36.1</v>
      </c>
      <c r="E518">
        <v>37.9</v>
      </c>
    </row>
    <row r="519" spans="1:5">
      <c r="A519" s="16">
        <v>43480</v>
      </c>
      <c r="B519" s="17">
        <f t="shared" si="16"/>
        <v>1</v>
      </c>
      <c r="C519" s="61">
        <f t="shared" si="17"/>
        <v>2019</v>
      </c>
      <c r="D519">
        <v>36.200000000000003</v>
      </c>
      <c r="E519">
        <v>38</v>
      </c>
    </row>
    <row r="520" spans="1:5">
      <c r="A520" s="16">
        <v>43481</v>
      </c>
      <c r="B520" s="17">
        <f t="shared" si="16"/>
        <v>1</v>
      </c>
      <c r="C520" s="61">
        <f t="shared" si="17"/>
        <v>2019</v>
      </c>
      <c r="D520">
        <v>36.6</v>
      </c>
      <c r="E520">
        <v>38.4</v>
      </c>
    </row>
    <row r="521" spans="1:5">
      <c r="A521" s="16">
        <v>43482</v>
      </c>
      <c r="B521" s="17">
        <f t="shared" si="16"/>
        <v>1</v>
      </c>
      <c r="C521" s="61">
        <f t="shared" si="17"/>
        <v>2019</v>
      </c>
      <c r="D521">
        <v>36.799999999999997</v>
      </c>
      <c r="E521">
        <v>38.6</v>
      </c>
    </row>
    <row r="522" spans="1:5">
      <c r="A522" s="16">
        <v>43483</v>
      </c>
      <c r="B522" s="17">
        <f t="shared" si="16"/>
        <v>1</v>
      </c>
      <c r="C522" s="61">
        <f t="shared" si="17"/>
        <v>2019</v>
      </c>
      <c r="D522">
        <v>36.700000000000003</v>
      </c>
      <c r="E522">
        <v>38.5</v>
      </c>
    </row>
    <row r="523" spans="1:5">
      <c r="A523" s="16">
        <v>43486</v>
      </c>
      <c r="B523" s="17">
        <f t="shared" si="16"/>
        <v>1</v>
      </c>
      <c r="C523" s="61">
        <f t="shared" si="17"/>
        <v>2019</v>
      </c>
      <c r="D523">
        <v>36.799999999999997</v>
      </c>
      <c r="E523">
        <v>38.6</v>
      </c>
    </row>
    <row r="524" spans="1:5">
      <c r="A524" s="16">
        <v>43487</v>
      </c>
      <c r="B524" s="17">
        <f t="shared" si="16"/>
        <v>1</v>
      </c>
      <c r="C524" s="61">
        <f t="shared" si="17"/>
        <v>2019</v>
      </c>
      <c r="D524">
        <v>36.6</v>
      </c>
      <c r="E524">
        <v>38.4</v>
      </c>
    </row>
    <row r="525" spans="1:5">
      <c r="A525" s="16">
        <v>43488</v>
      </c>
      <c r="B525" s="17">
        <f t="shared" si="16"/>
        <v>1</v>
      </c>
      <c r="C525" s="61">
        <f t="shared" si="17"/>
        <v>2019</v>
      </c>
      <c r="D525">
        <v>36.6</v>
      </c>
      <c r="E525">
        <v>38.4</v>
      </c>
    </row>
    <row r="526" spans="1:5">
      <c r="A526" s="16">
        <v>43489</v>
      </c>
      <c r="B526" s="17">
        <f t="shared" si="16"/>
        <v>1</v>
      </c>
      <c r="C526" s="61">
        <f t="shared" si="17"/>
        <v>2019</v>
      </c>
      <c r="D526">
        <v>36.5</v>
      </c>
      <c r="E526">
        <v>38.299999999999997</v>
      </c>
    </row>
    <row r="527" spans="1:5">
      <c r="A527" s="16">
        <v>43490</v>
      </c>
      <c r="B527" s="17">
        <f t="shared" si="16"/>
        <v>1</v>
      </c>
      <c r="C527" s="61">
        <f t="shared" si="17"/>
        <v>2019</v>
      </c>
      <c r="D527">
        <v>36.200000000000003</v>
      </c>
      <c r="E527">
        <v>38</v>
      </c>
    </row>
    <row r="528" spans="1:5">
      <c r="A528" s="16">
        <v>43493</v>
      </c>
      <c r="B528" s="17">
        <f t="shared" si="16"/>
        <v>1</v>
      </c>
      <c r="C528" s="61">
        <f t="shared" si="17"/>
        <v>2019</v>
      </c>
      <c r="D528">
        <v>36.200000000000003</v>
      </c>
      <c r="E528">
        <v>38</v>
      </c>
    </row>
    <row r="529" spans="1:5">
      <c r="A529" s="16">
        <v>43494</v>
      </c>
      <c r="B529" s="17">
        <f t="shared" si="16"/>
        <v>1</v>
      </c>
      <c r="C529" s="61">
        <f t="shared" si="17"/>
        <v>2019</v>
      </c>
      <c r="D529">
        <v>36.799999999999997</v>
      </c>
      <c r="E529">
        <v>38.6</v>
      </c>
    </row>
    <row r="530" spans="1:5">
      <c r="A530" s="16">
        <v>43495</v>
      </c>
      <c r="B530" s="17">
        <f t="shared" si="16"/>
        <v>1</v>
      </c>
      <c r="C530" s="61">
        <f t="shared" si="17"/>
        <v>2019</v>
      </c>
      <c r="D530">
        <v>36.6</v>
      </c>
      <c r="E530">
        <v>38.4</v>
      </c>
    </row>
    <row r="531" spans="1:5">
      <c r="A531" s="16">
        <v>43496</v>
      </c>
      <c r="B531" s="17">
        <f t="shared" si="16"/>
        <v>1</v>
      </c>
      <c r="C531" s="61">
        <f t="shared" si="17"/>
        <v>2019</v>
      </c>
      <c r="D531">
        <v>36.4</v>
      </c>
      <c r="E531">
        <v>38.200000000000003</v>
      </c>
    </row>
    <row r="532" spans="1:5">
      <c r="A532" s="16">
        <v>43497</v>
      </c>
      <c r="B532" s="17">
        <f t="shared" si="16"/>
        <v>2</v>
      </c>
      <c r="C532" s="61">
        <f t="shared" si="17"/>
        <v>2019</v>
      </c>
      <c r="D532">
        <v>36.299999999999997</v>
      </c>
      <c r="E532">
        <v>38.1</v>
      </c>
    </row>
    <row r="533" spans="1:5">
      <c r="A533" s="16">
        <v>43500</v>
      </c>
      <c r="B533" s="17">
        <f t="shared" si="16"/>
        <v>2</v>
      </c>
      <c r="C533" s="61">
        <f t="shared" si="17"/>
        <v>2019</v>
      </c>
      <c r="D533">
        <v>36.299999999999997</v>
      </c>
      <c r="E533">
        <v>38.1</v>
      </c>
    </row>
    <row r="534" spans="1:5">
      <c r="A534" s="16">
        <v>43501</v>
      </c>
      <c r="B534" s="17">
        <f t="shared" si="16"/>
        <v>2</v>
      </c>
      <c r="C534" s="61">
        <f t="shared" si="17"/>
        <v>2019</v>
      </c>
      <c r="D534">
        <v>36.299999999999997</v>
      </c>
      <c r="E534">
        <v>38.1</v>
      </c>
    </row>
    <row r="535" spans="1:5">
      <c r="A535" s="16">
        <v>43502</v>
      </c>
      <c r="B535" s="17">
        <f t="shared" si="16"/>
        <v>2</v>
      </c>
      <c r="C535" s="61">
        <f t="shared" si="17"/>
        <v>2019</v>
      </c>
      <c r="D535">
        <v>36.6</v>
      </c>
      <c r="E535">
        <v>38.4</v>
      </c>
    </row>
    <row r="536" spans="1:5">
      <c r="A536" s="16">
        <v>43503</v>
      </c>
      <c r="B536" s="17">
        <f t="shared" si="16"/>
        <v>2</v>
      </c>
      <c r="C536" s="61">
        <f t="shared" si="17"/>
        <v>2019</v>
      </c>
      <c r="D536">
        <v>36.9</v>
      </c>
      <c r="E536">
        <v>38.700000000000003</v>
      </c>
    </row>
    <row r="537" spans="1:5">
      <c r="A537" s="16">
        <v>43504</v>
      </c>
      <c r="B537" s="17">
        <f t="shared" si="16"/>
        <v>2</v>
      </c>
      <c r="C537" s="61">
        <f t="shared" si="17"/>
        <v>2019</v>
      </c>
      <c r="D537">
        <v>36.9</v>
      </c>
      <c r="E537">
        <v>38.700000000000003</v>
      </c>
    </row>
    <row r="538" spans="1:5">
      <c r="A538" s="16">
        <v>43507</v>
      </c>
      <c r="B538" s="17">
        <f t="shared" si="16"/>
        <v>2</v>
      </c>
      <c r="C538" s="61">
        <f t="shared" si="17"/>
        <v>2019</v>
      </c>
      <c r="D538">
        <v>37</v>
      </c>
      <c r="E538">
        <v>38.799999999999997</v>
      </c>
    </row>
    <row r="539" spans="1:5">
      <c r="A539" s="16">
        <v>43508</v>
      </c>
      <c r="B539" s="17">
        <f t="shared" si="16"/>
        <v>2</v>
      </c>
      <c r="C539" s="61">
        <f t="shared" si="17"/>
        <v>2019</v>
      </c>
      <c r="D539">
        <v>37.1</v>
      </c>
      <c r="E539">
        <v>38.9</v>
      </c>
    </row>
    <row r="540" spans="1:5">
      <c r="A540" s="16">
        <v>43509</v>
      </c>
      <c r="B540" s="17">
        <f t="shared" si="16"/>
        <v>2</v>
      </c>
      <c r="C540" s="61">
        <f t="shared" si="17"/>
        <v>2019</v>
      </c>
      <c r="D540">
        <v>37.299999999999997</v>
      </c>
      <c r="E540">
        <v>39.1</v>
      </c>
    </row>
    <row r="541" spans="1:5">
      <c r="A541" s="16">
        <v>43510</v>
      </c>
      <c r="B541" s="17">
        <f t="shared" si="16"/>
        <v>2</v>
      </c>
      <c r="C541" s="61">
        <f t="shared" si="17"/>
        <v>2019</v>
      </c>
      <c r="D541">
        <v>37.299999999999997</v>
      </c>
      <c r="E541">
        <v>39.1</v>
      </c>
    </row>
    <row r="542" spans="1:5">
      <c r="A542" s="16">
        <v>43511</v>
      </c>
      <c r="B542" s="17">
        <f t="shared" si="16"/>
        <v>2</v>
      </c>
      <c r="C542" s="61">
        <f t="shared" si="17"/>
        <v>2019</v>
      </c>
      <c r="D542">
        <v>37.700000000000003</v>
      </c>
      <c r="E542">
        <v>39.5</v>
      </c>
    </row>
    <row r="543" spans="1:5">
      <c r="A543" s="16">
        <v>43514</v>
      </c>
      <c r="B543" s="17">
        <f t="shared" si="16"/>
        <v>2</v>
      </c>
      <c r="C543" s="61">
        <f t="shared" si="17"/>
        <v>2019</v>
      </c>
      <c r="D543">
        <v>37.9</v>
      </c>
      <c r="E543">
        <v>39.700000000000003</v>
      </c>
    </row>
    <row r="544" spans="1:5">
      <c r="A544" s="16">
        <v>43515</v>
      </c>
      <c r="B544" s="17">
        <f t="shared" si="16"/>
        <v>2</v>
      </c>
      <c r="C544" s="61">
        <f t="shared" si="17"/>
        <v>2019</v>
      </c>
      <c r="D544">
        <v>38.4</v>
      </c>
      <c r="E544">
        <v>40.200000000000003</v>
      </c>
    </row>
    <row r="545" spans="1:5">
      <c r="A545" s="16">
        <v>43516</v>
      </c>
      <c r="B545" s="17">
        <f t="shared" si="16"/>
        <v>2</v>
      </c>
      <c r="C545" s="61">
        <f t="shared" si="17"/>
        <v>2019</v>
      </c>
      <c r="D545">
        <v>38.799999999999997</v>
      </c>
      <c r="E545">
        <v>40.6</v>
      </c>
    </row>
    <row r="546" spans="1:5">
      <c r="A546" s="16">
        <v>43517</v>
      </c>
      <c r="B546" s="17">
        <f t="shared" si="16"/>
        <v>2</v>
      </c>
      <c r="C546" s="61">
        <f t="shared" si="17"/>
        <v>2019</v>
      </c>
      <c r="D546">
        <v>38.6</v>
      </c>
      <c r="E546">
        <v>40.4</v>
      </c>
    </row>
    <row r="547" spans="1:5">
      <c r="A547" s="16">
        <v>43518</v>
      </c>
      <c r="B547" s="17">
        <f t="shared" si="16"/>
        <v>2</v>
      </c>
      <c r="C547" s="61">
        <f t="shared" si="17"/>
        <v>2019</v>
      </c>
      <c r="D547">
        <v>38.299999999999997</v>
      </c>
      <c r="E547">
        <v>40.1</v>
      </c>
    </row>
    <row r="548" spans="1:5">
      <c r="A548" s="16">
        <v>43521</v>
      </c>
      <c r="B548" s="17">
        <f t="shared" si="16"/>
        <v>2</v>
      </c>
      <c r="C548" s="61">
        <f t="shared" si="17"/>
        <v>2019</v>
      </c>
      <c r="D548">
        <v>38.1</v>
      </c>
      <c r="E548">
        <v>39.9</v>
      </c>
    </row>
    <row r="549" spans="1:5">
      <c r="A549" s="16">
        <v>43522</v>
      </c>
      <c r="B549" s="17">
        <f t="shared" si="16"/>
        <v>2</v>
      </c>
      <c r="C549" s="61">
        <f t="shared" si="17"/>
        <v>2019</v>
      </c>
      <c r="D549">
        <v>38</v>
      </c>
      <c r="E549">
        <v>39.799999999999997</v>
      </c>
    </row>
    <row r="550" spans="1:5">
      <c r="A550" s="16">
        <v>43523</v>
      </c>
      <c r="B550" s="17">
        <f t="shared" si="16"/>
        <v>2</v>
      </c>
      <c r="C550" s="61">
        <f t="shared" si="17"/>
        <v>2019</v>
      </c>
      <c r="D550">
        <v>37.9</v>
      </c>
      <c r="E550">
        <v>39.700000000000003</v>
      </c>
    </row>
    <row r="551" spans="1:5">
      <c r="A551" s="16">
        <v>43524</v>
      </c>
      <c r="B551" s="17">
        <f t="shared" si="16"/>
        <v>2</v>
      </c>
      <c r="C551" s="61">
        <f t="shared" si="17"/>
        <v>2019</v>
      </c>
      <c r="D551">
        <v>38.299999999999997</v>
      </c>
      <c r="E551">
        <v>40.1</v>
      </c>
    </row>
    <row r="552" spans="1:5">
      <c r="A552" s="16">
        <v>43525</v>
      </c>
      <c r="B552" s="17">
        <f t="shared" si="16"/>
        <v>3</v>
      </c>
      <c r="C552" s="61">
        <f t="shared" si="17"/>
        <v>2019</v>
      </c>
      <c r="D552">
        <v>38.9</v>
      </c>
      <c r="E552">
        <v>40.700000000000003</v>
      </c>
    </row>
    <row r="553" spans="1:5">
      <c r="A553" s="16">
        <v>43530</v>
      </c>
      <c r="B553" s="17">
        <f t="shared" si="16"/>
        <v>3</v>
      </c>
      <c r="C553" s="61">
        <f t="shared" si="17"/>
        <v>2019</v>
      </c>
      <c r="D553">
        <v>39.799999999999997</v>
      </c>
      <c r="E553">
        <v>41.6</v>
      </c>
    </row>
    <row r="554" spans="1:5">
      <c r="A554" s="16">
        <v>43531</v>
      </c>
      <c r="B554" s="17">
        <f t="shared" si="16"/>
        <v>3</v>
      </c>
      <c r="C554" s="61">
        <f t="shared" si="17"/>
        <v>2019</v>
      </c>
      <c r="D554">
        <v>41.5</v>
      </c>
      <c r="E554">
        <v>43.5</v>
      </c>
    </row>
    <row r="555" spans="1:5">
      <c r="A555" s="16">
        <v>43532</v>
      </c>
      <c r="B555" s="17">
        <f t="shared" si="16"/>
        <v>3</v>
      </c>
      <c r="C555" s="61">
        <f t="shared" si="17"/>
        <v>2019</v>
      </c>
      <c r="D555">
        <v>40.200000000000003</v>
      </c>
      <c r="E555">
        <v>42.2</v>
      </c>
    </row>
    <row r="556" spans="1:5">
      <c r="A556" s="16">
        <v>43535</v>
      </c>
      <c r="B556" s="17">
        <f t="shared" si="16"/>
        <v>3</v>
      </c>
      <c r="C556" s="61">
        <f t="shared" si="17"/>
        <v>2019</v>
      </c>
      <c r="D556">
        <v>40.299999999999997</v>
      </c>
      <c r="E556">
        <v>42.3</v>
      </c>
    </row>
    <row r="557" spans="1:5">
      <c r="A557" s="16">
        <v>43536</v>
      </c>
      <c r="B557" s="17">
        <f t="shared" si="16"/>
        <v>3</v>
      </c>
      <c r="C557" s="61">
        <f t="shared" si="17"/>
        <v>2019</v>
      </c>
      <c r="D557">
        <v>40.5</v>
      </c>
      <c r="E557">
        <v>42.5</v>
      </c>
    </row>
    <row r="558" spans="1:5">
      <c r="A558" s="16">
        <v>43537</v>
      </c>
      <c r="B558" s="17">
        <f t="shared" si="16"/>
        <v>3</v>
      </c>
      <c r="C558" s="61">
        <f t="shared" si="17"/>
        <v>2019</v>
      </c>
      <c r="D558">
        <v>40.200000000000003</v>
      </c>
      <c r="E558">
        <v>42.2</v>
      </c>
    </row>
    <row r="559" spans="1:5">
      <c r="A559" s="16">
        <v>43538</v>
      </c>
      <c r="B559" s="17">
        <f t="shared" si="16"/>
        <v>3</v>
      </c>
      <c r="C559" s="61">
        <f t="shared" si="17"/>
        <v>2019</v>
      </c>
      <c r="D559">
        <v>39.799999999999997</v>
      </c>
      <c r="E559">
        <v>41.8</v>
      </c>
    </row>
    <row r="560" spans="1:5">
      <c r="A560" s="16">
        <v>43539</v>
      </c>
      <c r="B560" s="17">
        <f t="shared" si="16"/>
        <v>3</v>
      </c>
      <c r="C560" s="61">
        <f t="shared" si="17"/>
        <v>2019</v>
      </c>
      <c r="D560">
        <v>39</v>
      </c>
      <c r="E560">
        <v>41</v>
      </c>
    </row>
    <row r="561" spans="1:5">
      <c r="A561" s="16">
        <v>43542</v>
      </c>
      <c r="B561" s="17">
        <f t="shared" si="16"/>
        <v>3</v>
      </c>
      <c r="C561" s="61">
        <f t="shared" si="17"/>
        <v>2019</v>
      </c>
      <c r="D561">
        <v>39</v>
      </c>
      <c r="E561">
        <v>41</v>
      </c>
    </row>
    <row r="562" spans="1:5">
      <c r="A562" s="16">
        <v>43543</v>
      </c>
      <c r="B562" s="17">
        <f t="shared" si="16"/>
        <v>3</v>
      </c>
      <c r="C562" s="61">
        <f t="shared" si="17"/>
        <v>2019</v>
      </c>
      <c r="D562">
        <v>39.5</v>
      </c>
      <c r="E562">
        <v>41.5</v>
      </c>
    </row>
    <row r="563" spans="1:5">
      <c r="A563" s="16">
        <v>43544</v>
      </c>
      <c r="B563" s="17">
        <f t="shared" si="16"/>
        <v>3</v>
      </c>
      <c r="C563" s="61">
        <f t="shared" si="17"/>
        <v>2019</v>
      </c>
      <c r="D563">
        <v>39.799999999999997</v>
      </c>
      <c r="E563">
        <v>41.8</v>
      </c>
    </row>
    <row r="564" spans="1:5">
      <c r="A564" s="16">
        <v>43545</v>
      </c>
      <c r="B564" s="17">
        <f t="shared" si="16"/>
        <v>3</v>
      </c>
      <c r="C564" s="61">
        <f t="shared" si="17"/>
        <v>2019</v>
      </c>
      <c r="D564">
        <v>40</v>
      </c>
      <c r="E564">
        <v>42</v>
      </c>
    </row>
    <row r="565" spans="1:5">
      <c r="A565" s="16">
        <v>43546</v>
      </c>
      <c r="B565" s="17">
        <f t="shared" si="16"/>
        <v>3</v>
      </c>
      <c r="C565" s="61">
        <f t="shared" si="17"/>
        <v>2019</v>
      </c>
      <c r="D565">
        <v>40.799999999999997</v>
      </c>
      <c r="E565">
        <v>42.8</v>
      </c>
    </row>
    <row r="566" spans="1:5">
      <c r="A566" s="16">
        <v>43549</v>
      </c>
      <c r="B566" s="17">
        <f t="shared" si="16"/>
        <v>3</v>
      </c>
      <c r="C566" s="61">
        <f t="shared" si="17"/>
        <v>2019</v>
      </c>
      <c r="D566">
        <v>41</v>
      </c>
      <c r="E566">
        <v>43</v>
      </c>
    </row>
    <row r="567" spans="1:5">
      <c r="A567" s="16">
        <v>43550</v>
      </c>
      <c r="B567" s="17">
        <f t="shared" si="16"/>
        <v>3</v>
      </c>
      <c r="C567" s="61">
        <f t="shared" si="17"/>
        <v>2019</v>
      </c>
      <c r="D567">
        <v>41.6</v>
      </c>
      <c r="E567">
        <v>43.6</v>
      </c>
    </row>
    <row r="568" spans="1:5">
      <c r="A568" s="16">
        <v>43551</v>
      </c>
      <c r="B568" s="17">
        <f t="shared" si="16"/>
        <v>3</v>
      </c>
      <c r="C568" s="61">
        <f t="shared" si="17"/>
        <v>2019</v>
      </c>
      <c r="D568">
        <v>42.9</v>
      </c>
      <c r="E568">
        <v>44.9</v>
      </c>
    </row>
    <row r="569" spans="1:5">
      <c r="A569" s="16">
        <v>43552</v>
      </c>
      <c r="B569" s="17">
        <f t="shared" si="16"/>
        <v>3</v>
      </c>
      <c r="C569" s="61">
        <f t="shared" si="17"/>
        <v>2019</v>
      </c>
      <c r="D569">
        <v>42.6</v>
      </c>
      <c r="E569">
        <v>44.6</v>
      </c>
    </row>
    <row r="570" spans="1:5">
      <c r="A570" s="16">
        <v>43553</v>
      </c>
      <c r="B570" s="17">
        <f t="shared" si="16"/>
        <v>3</v>
      </c>
      <c r="C570" s="61">
        <f t="shared" si="17"/>
        <v>2019</v>
      </c>
      <c r="D570">
        <v>42.3</v>
      </c>
      <c r="E570">
        <v>44.3</v>
      </c>
    </row>
    <row r="571" spans="1:5">
      <c r="A571" s="16">
        <v>43556</v>
      </c>
      <c r="B571" s="17">
        <f t="shared" si="16"/>
        <v>4</v>
      </c>
      <c r="C571" s="61">
        <f t="shared" si="17"/>
        <v>2019</v>
      </c>
      <c r="D571">
        <v>41.7</v>
      </c>
      <c r="E571">
        <v>43.7</v>
      </c>
    </row>
    <row r="572" spans="1:5">
      <c r="A572" s="16">
        <v>43558</v>
      </c>
      <c r="B572" s="17">
        <f t="shared" si="16"/>
        <v>4</v>
      </c>
      <c r="C572" s="61">
        <f t="shared" si="17"/>
        <v>2019</v>
      </c>
      <c r="D572">
        <v>41.9</v>
      </c>
      <c r="E572">
        <v>43.9</v>
      </c>
    </row>
    <row r="573" spans="1:5">
      <c r="A573" s="16">
        <v>43559</v>
      </c>
      <c r="B573" s="17">
        <f t="shared" si="16"/>
        <v>4</v>
      </c>
      <c r="C573" s="61">
        <f t="shared" si="17"/>
        <v>2019</v>
      </c>
      <c r="D573">
        <v>42.4</v>
      </c>
      <c r="E573">
        <v>44.4</v>
      </c>
    </row>
    <row r="574" spans="1:5">
      <c r="A574" s="16">
        <v>43560</v>
      </c>
      <c r="B574" s="17">
        <f t="shared" si="16"/>
        <v>4</v>
      </c>
      <c r="C574" s="61">
        <f t="shared" si="17"/>
        <v>2019</v>
      </c>
      <c r="D574">
        <v>42.9</v>
      </c>
      <c r="E574">
        <v>44.9</v>
      </c>
    </row>
    <row r="575" spans="1:5">
      <c r="A575" s="16">
        <v>43563</v>
      </c>
      <c r="B575" s="17">
        <f t="shared" si="16"/>
        <v>4</v>
      </c>
      <c r="C575" s="61">
        <f t="shared" si="17"/>
        <v>2019</v>
      </c>
      <c r="D575">
        <v>42.7</v>
      </c>
      <c r="E575">
        <v>44.7</v>
      </c>
    </row>
    <row r="576" spans="1:5">
      <c r="A576" s="16">
        <v>43564</v>
      </c>
      <c r="B576" s="17">
        <f t="shared" si="16"/>
        <v>4</v>
      </c>
      <c r="C576" s="61">
        <f t="shared" si="17"/>
        <v>2019</v>
      </c>
      <c r="D576">
        <v>42.4</v>
      </c>
      <c r="E576">
        <v>44.4</v>
      </c>
    </row>
    <row r="577" spans="1:5">
      <c r="A577" s="16">
        <v>43565</v>
      </c>
      <c r="B577" s="17">
        <f t="shared" si="16"/>
        <v>4</v>
      </c>
      <c r="C577" s="61">
        <f t="shared" si="17"/>
        <v>2019</v>
      </c>
      <c r="D577">
        <v>42</v>
      </c>
      <c r="E577">
        <v>44</v>
      </c>
    </row>
    <row r="578" spans="1:5">
      <c r="A578" s="16">
        <v>43566</v>
      </c>
      <c r="B578" s="17">
        <f t="shared" si="16"/>
        <v>4</v>
      </c>
      <c r="C578" s="61">
        <f t="shared" si="17"/>
        <v>2019</v>
      </c>
      <c r="D578">
        <v>41.8</v>
      </c>
      <c r="E578">
        <v>43.8</v>
      </c>
    </row>
    <row r="579" spans="1:5">
      <c r="A579" s="16">
        <v>43567</v>
      </c>
      <c r="B579" s="17">
        <f t="shared" ref="B579:B642" si="18">+MONTH(A579)</f>
        <v>4</v>
      </c>
      <c r="C579" s="61">
        <f t="shared" ref="C579:C642" si="19">+YEAR(A579)</f>
        <v>2019</v>
      </c>
      <c r="D579">
        <v>41.2</v>
      </c>
      <c r="E579">
        <v>43.2</v>
      </c>
    </row>
    <row r="580" spans="1:5">
      <c r="A580" s="16">
        <v>43570</v>
      </c>
      <c r="B580" s="17">
        <f t="shared" si="18"/>
        <v>4</v>
      </c>
      <c r="C580" s="61">
        <f t="shared" si="19"/>
        <v>2019</v>
      </c>
      <c r="D580">
        <v>40.6</v>
      </c>
      <c r="E580">
        <v>42.6</v>
      </c>
    </row>
    <row r="581" spans="1:5">
      <c r="A581" s="16">
        <v>43571</v>
      </c>
      <c r="B581" s="17">
        <f t="shared" si="18"/>
        <v>4</v>
      </c>
      <c r="C581" s="61">
        <f t="shared" si="19"/>
        <v>2019</v>
      </c>
      <c r="D581">
        <v>41.4</v>
      </c>
      <c r="E581">
        <v>43.4</v>
      </c>
    </row>
    <row r="582" spans="1:5">
      <c r="A582" s="16">
        <v>43572</v>
      </c>
      <c r="B582" s="17">
        <f t="shared" si="18"/>
        <v>4</v>
      </c>
      <c r="C582" s="61">
        <f t="shared" si="19"/>
        <v>2019</v>
      </c>
      <c r="D582">
        <v>40.9</v>
      </c>
      <c r="E582">
        <v>42.9</v>
      </c>
    </row>
    <row r="583" spans="1:5">
      <c r="A583" s="16">
        <v>43577</v>
      </c>
      <c r="B583" s="17">
        <f t="shared" si="18"/>
        <v>4</v>
      </c>
      <c r="C583" s="61">
        <f t="shared" si="19"/>
        <v>2019</v>
      </c>
      <c r="D583">
        <v>41.5</v>
      </c>
      <c r="E583">
        <v>43.5</v>
      </c>
    </row>
    <row r="584" spans="1:5">
      <c r="A584" s="16">
        <v>43578</v>
      </c>
      <c r="B584" s="17">
        <f t="shared" si="18"/>
        <v>4</v>
      </c>
      <c r="C584" s="61">
        <f t="shared" si="19"/>
        <v>2019</v>
      </c>
      <c r="D584">
        <v>41.4</v>
      </c>
      <c r="E584">
        <v>43.4</v>
      </c>
    </row>
    <row r="585" spans="1:5">
      <c r="A585" s="16">
        <v>43579</v>
      </c>
      <c r="B585" s="17">
        <f t="shared" si="18"/>
        <v>4</v>
      </c>
      <c r="C585" s="61">
        <f t="shared" si="19"/>
        <v>2019</v>
      </c>
      <c r="D585">
        <v>42.9</v>
      </c>
      <c r="E585">
        <v>44.9</v>
      </c>
    </row>
    <row r="586" spans="1:5">
      <c r="A586" s="16">
        <v>43580</v>
      </c>
      <c r="B586" s="17">
        <f t="shared" si="18"/>
        <v>4</v>
      </c>
      <c r="C586" s="61">
        <f t="shared" si="19"/>
        <v>2019</v>
      </c>
      <c r="D586">
        <v>43.9</v>
      </c>
      <c r="E586">
        <v>45.9</v>
      </c>
    </row>
    <row r="587" spans="1:5">
      <c r="A587" s="16">
        <v>43581</v>
      </c>
      <c r="B587" s="17">
        <f t="shared" si="18"/>
        <v>4</v>
      </c>
      <c r="C587" s="61">
        <f t="shared" si="19"/>
        <v>2019</v>
      </c>
      <c r="D587">
        <v>45</v>
      </c>
      <c r="E587">
        <v>47</v>
      </c>
    </row>
    <row r="588" spans="1:5">
      <c r="A588" s="16">
        <v>43584</v>
      </c>
      <c r="B588" s="17">
        <f t="shared" si="18"/>
        <v>4</v>
      </c>
      <c r="C588" s="61">
        <f t="shared" si="19"/>
        <v>2019</v>
      </c>
      <c r="D588">
        <v>43.3</v>
      </c>
      <c r="E588">
        <v>45.3</v>
      </c>
    </row>
    <row r="589" spans="1:5">
      <c r="A589" s="16">
        <v>43585</v>
      </c>
      <c r="B589" s="17">
        <f t="shared" si="18"/>
        <v>4</v>
      </c>
      <c r="C589" s="61">
        <f t="shared" si="19"/>
        <v>2019</v>
      </c>
      <c r="D589">
        <v>43.2</v>
      </c>
      <c r="E589">
        <v>45.2</v>
      </c>
    </row>
    <row r="590" spans="1:5">
      <c r="A590" s="16">
        <v>43587</v>
      </c>
      <c r="B590" s="17">
        <f t="shared" si="18"/>
        <v>5</v>
      </c>
      <c r="C590" s="61">
        <f t="shared" si="19"/>
        <v>2019</v>
      </c>
      <c r="D590">
        <v>43.8</v>
      </c>
      <c r="E590">
        <v>45.8</v>
      </c>
    </row>
    <row r="591" spans="1:5">
      <c r="A591" s="16">
        <v>43588</v>
      </c>
      <c r="B591" s="17">
        <f t="shared" si="18"/>
        <v>5</v>
      </c>
      <c r="C591" s="61">
        <f t="shared" si="19"/>
        <v>2019</v>
      </c>
      <c r="D591">
        <v>43.4</v>
      </c>
      <c r="E591">
        <v>45.4</v>
      </c>
    </row>
    <row r="592" spans="1:5">
      <c r="A592" s="16">
        <v>43591</v>
      </c>
      <c r="B592" s="17">
        <f t="shared" si="18"/>
        <v>5</v>
      </c>
      <c r="C592" s="61">
        <f t="shared" si="19"/>
        <v>2019</v>
      </c>
      <c r="D592">
        <v>43.7</v>
      </c>
      <c r="E592">
        <v>45.7</v>
      </c>
    </row>
    <row r="593" spans="1:5">
      <c r="A593" s="16">
        <v>43592</v>
      </c>
      <c r="B593" s="17">
        <f t="shared" si="18"/>
        <v>5</v>
      </c>
      <c r="C593" s="61">
        <f t="shared" si="19"/>
        <v>2019</v>
      </c>
      <c r="D593">
        <v>44.3</v>
      </c>
      <c r="E593">
        <v>46.3</v>
      </c>
    </row>
    <row r="594" spans="1:5">
      <c r="A594" s="16">
        <v>43593</v>
      </c>
      <c r="B594" s="17">
        <f t="shared" si="18"/>
        <v>5</v>
      </c>
      <c r="C594" s="61">
        <f t="shared" si="19"/>
        <v>2019</v>
      </c>
      <c r="D594">
        <v>44.1</v>
      </c>
      <c r="E594">
        <v>46.1</v>
      </c>
    </row>
    <row r="595" spans="1:5">
      <c r="A595" s="16">
        <v>43594</v>
      </c>
      <c r="B595" s="17">
        <f t="shared" si="18"/>
        <v>5</v>
      </c>
      <c r="C595" s="61">
        <f t="shared" si="19"/>
        <v>2019</v>
      </c>
      <c r="D595">
        <v>44.3</v>
      </c>
      <c r="E595">
        <v>46.3</v>
      </c>
    </row>
    <row r="596" spans="1:5">
      <c r="A596" s="16">
        <v>43595</v>
      </c>
      <c r="B596" s="17">
        <f t="shared" si="18"/>
        <v>5</v>
      </c>
      <c r="C596" s="61">
        <f t="shared" si="19"/>
        <v>2019</v>
      </c>
      <c r="D596">
        <v>43.8</v>
      </c>
      <c r="E596">
        <v>45.8</v>
      </c>
    </row>
    <row r="597" spans="1:5">
      <c r="A597" s="16">
        <v>43598</v>
      </c>
      <c r="B597" s="17">
        <f t="shared" si="18"/>
        <v>5</v>
      </c>
      <c r="C597" s="61">
        <f t="shared" si="19"/>
        <v>2019</v>
      </c>
      <c r="D597">
        <v>44.1</v>
      </c>
      <c r="E597">
        <v>46.1</v>
      </c>
    </row>
    <row r="598" spans="1:5">
      <c r="A598" s="16">
        <v>43599</v>
      </c>
      <c r="B598" s="17">
        <f t="shared" si="18"/>
        <v>5</v>
      </c>
      <c r="C598" s="61">
        <f t="shared" si="19"/>
        <v>2019</v>
      </c>
      <c r="D598">
        <v>44</v>
      </c>
      <c r="E598">
        <v>46</v>
      </c>
    </row>
    <row r="599" spans="1:5">
      <c r="A599" s="16">
        <v>43600</v>
      </c>
      <c r="B599" s="17">
        <f t="shared" si="18"/>
        <v>5</v>
      </c>
      <c r="C599" s="61">
        <f t="shared" si="19"/>
        <v>2019</v>
      </c>
      <c r="D599">
        <v>44</v>
      </c>
      <c r="E599">
        <v>46</v>
      </c>
    </row>
    <row r="600" spans="1:5">
      <c r="A600" s="16">
        <v>43601</v>
      </c>
      <c r="B600" s="17">
        <f t="shared" si="18"/>
        <v>5</v>
      </c>
      <c r="C600" s="61">
        <f t="shared" si="19"/>
        <v>2019</v>
      </c>
      <c r="D600">
        <v>43.8</v>
      </c>
      <c r="E600">
        <v>45.8</v>
      </c>
    </row>
    <row r="601" spans="1:5">
      <c r="A601" s="16">
        <v>43602</v>
      </c>
      <c r="B601" s="17">
        <f t="shared" si="18"/>
        <v>5</v>
      </c>
      <c r="C601" s="61">
        <f t="shared" si="19"/>
        <v>2019</v>
      </c>
      <c r="D601">
        <v>44</v>
      </c>
      <c r="E601">
        <v>46</v>
      </c>
    </row>
    <row r="602" spans="1:5">
      <c r="A602" s="16">
        <v>43605</v>
      </c>
      <c r="B602" s="17">
        <f t="shared" si="18"/>
        <v>5</v>
      </c>
      <c r="C602" s="61">
        <f t="shared" si="19"/>
        <v>2019</v>
      </c>
      <c r="D602">
        <v>44.2</v>
      </c>
      <c r="E602">
        <v>46.2</v>
      </c>
    </row>
    <row r="603" spans="1:5">
      <c r="A603" s="16">
        <v>43606</v>
      </c>
      <c r="B603" s="17">
        <f t="shared" si="18"/>
        <v>5</v>
      </c>
      <c r="C603" s="61">
        <f t="shared" si="19"/>
        <v>2019</v>
      </c>
      <c r="D603">
        <v>43.8</v>
      </c>
      <c r="E603">
        <v>45.8</v>
      </c>
    </row>
    <row r="604" spans="1:5">
      <c r="A604" s="16">
        <v>43607</v>
      </c>
      <c r="B604" s="17">
        <f t="shared" si="18"/>
        <v>5</v>
      </c>
      <c r="C604" s="61">
        <f t="shared" si="19"/>
        <v>2019</v>
      </c>
      <c r="D604">
        <v>43.9</v>
      </c>
      <c r="E604">
        <v>45.9</v>
      </c>
    </row>
    <row r="605" spans="1:5">
      <c r="A605" s="16">
        <v>43608</v>
      </c>
      <c r="B605" s="17">
        <f t="shared" si="18"/>
        <v>5</v>
      </c>
      <c r="C605" s="61">
        <f t="shared" si="19"/>
        <v>2019</v>
      </c>
      <c r="D605">
        <v>44.1</v>
      </c>
      <c r="E605">
        <v>46.1</v>
      </c>
    </row>
    <row r="606" spans="1:5">
      <c r="A606" s="16">
        <v>43609</v>
      </c>
      <c r="B606" s="17">
        <f t="shared" si="18"/>
        <v>5</v>
      </c>
      <c r="C606" s="61">
        <f t="shared" si="19"/>
        <v>2019</v>
      </c>
      <c r="D606">
        <v>43.8</v>
      </c>
      <c r="E606">
        <v>45.8</v>
      </c>
    </row>
    <row r="607" spans="1:5">
      <c r="A607" s="16">
        <v>43612</v>
      </c>
      <c r="B607" s="17">
        <f t="shared" si="18"/>
        <v>5</v>
      </c>
      <c r="C607" s="61">
        <f t="shared" si="19"/>
        <v>2019</v>
      </c>
      <c r="D607">
        <v>43.9</v>
      </c>
      <c r="E607">
        <v>45.9</v>
      </c>
    </row>
    <row r="608" spans="1:5">
      <c r="A608" s="16">
        <v>43613</v>
      </c>
      <c r="B608" s="17">
        <f t="shared" si="18"/>
        <v>5</v>
      </c>
      <c r="C608" s="61">
        <f t="shared" si="19"/>
        <v>2019</v>
      </c>
      <c r="D608">
        <v>43.7</v>
      </c>
      <c r="E608">
        <v>45.7</v>
      </c>
    </row>
    <row r="609" spans="1:5">
      <c r="A609" s="16">
        <v>43614</v>
      </c>
      <c r="B609" s="17">
        <f t="shared" si="18"/>
        <v>5</v>
      </c>
      <c r="C609" s="61">
        <f t="shared" si="19"/>
        <v>2019</v>
      </c>
      <c r="D609">
        <v>43.4</v>
      </c>
      <c r="E609">
        <v>45.4</v>
      </c>
    </row>
    <row r="610" spans="1:5">
      <c r="A610" s="16">
        <v>43615</v>
      </c>
      <c r="B610" s="17">
        <f t="shared" si="18"/>
        <v>5</v>
      </c>
      <c r="C610" s="61">
        <f t="shared" si="19"/>
        <v>2019</v>
      </c>
      <c r="D610">
        <v>43.5</v>
      </c>
      <c r="E610">
        <v>45.5</v>
      </c>
    </row>
    <row r="611" spans="1:5">
      <c r="A611" s="16">
        <v>43616</v>
      </c>
      <c r="B611" s="17">
        <f t="shared" si="18"/>
        <v>5</v>
      </c>
      <c r="C611" s="61">
        <f t="shared" si="19"/>
        <v>2019</v>
      </c>
      <c r="D611">
        <v>43.8</v>
      </c>
      <c r="E611">
        <v>45.8</v>
      </c>
    </row>
    <row r="612" spans="1:5">
      <c r="A612" s="16">
        <v>43619</v>
      </c>
      <c r="B612" s="17">
        <f t="shared" si="18"/>
        <v>6</v>
      </c>
      <c r="C612" s="61">
        <f t="shared" si="19"/>
        <v>2019</v>
      </c>
      <c r="D612">
        <v>43.9</v>
      </c>
      <c r="E612">
        <v>45.9</v>
      </c>
    </row>
    <row r="613" spans="1:5">
      <c r="A613" s="16">
        <v>43620</v>
      </c>
      <c r="B613" s="17">
        <f t="shared" si="18"/>
        <v>6</v>
      </c>
      <c r="C613" s="61">
        <f t="shared" si="19"/>
        <v>2019</v>
      </c>
      <c r="D613">
        <v>43.7</v>
      </c>
      <c r="E613">
        <v>45.7</v>
      </c>
    </row>
    <row r="614" spans="1:5">
      <c r="A614" s="16">
        <v>43621</v>
      </c>
      <c r="B614" s="17">
        <f t="shared" si="18"/>
        <v>6</v>
      </c>
      <c r="C614" s="61">
        <f t="shared" si="19"/>
        <v>2019</v>
      </c>
      <c r="D614">
        <v>43.9</v>
      </c>
      <c r="E614">
        <v>45.9</v>
      </c>
    </row>
    <row r="615" spans="1:5">
      <c r="A615" s="16">
        <v>43622</v>
      </c>
      <c r="B615" s="17">
        <f t="shared" si="18"/>
        <v>6</v>
      </c>
      <c r="C615" s="61">
        <f t="shared" si="19"/>
        <v>2019</v>
      </c>
      <c r="D615">
        <v>43.9</v>
      </c>
      <c r="E615">
        <v>45.9</v>
      </c>
    </row>
    <row r="616" spans="1:5">
      <c r="A616" s="16">
        <v>43623</v>
      </c>
      <c r="B616" s="17">
        <f t="shared" si="18"/>
        <v>6</v>
      </c>
      <c r="C616" s="61">
        <f t="shared" si="19"/>
        <v>2019</v>
      </c>
      <c r="D616">
        <v>43.9</v>
      </c>
      <c r="E616">
        <v>45.9</v>
      </c>
    </row>
    <row r="617" spans="1:5">
      <c r="A617" s="16">
        <v>43626</v>
      </c>
      <c r="B617" s="17">
        <f t="shared" si="18"/>
        <v>6</v>
      </c>
      <c r="C617" s="61">
        <f t="shared" si="19"/>
        <v>2019</v>
      </c>
      <c r="D617">
        <v>43.9</v>
      </c>
      <c r="E617">
        <v>45.9</v>
      </c>
    </row>
    <row r="618" spans="1:5">
      <c r="A618" s="16">
        <v>43627</v>
      </c>
      <c r="B618" s="17">
        <f t="shared" si="18"/>
        <v>6</v>
      </c>
      <c r="C618" s="61">
        <f t="shared" si="19"/>
        <v>2019</v>
      </c>
      <c r="D618">
        <v>43.7</v>
      </c>
      <c r="E618">
        <v>45.7</v>
      </c>
    </row>
    <row r="619" spans="1:5">
      <c r="A619" s="16">
        <v>43628</v>
      </c>
      <c r="B619" s="17">
        <f t="shared" si="18"/>
        <v>6</v>
      </c>
      <c r="C619" s="61">
        <f t="shared" si="19"/>
        <v>2019</v>
      </c>
      <c r="D619">
        <v>42.7</v>
      </c>
      <c r="E619">
        <v>44.7</v>
      </c>
    </row>
    <row r="620" spans="1:5">
      <c r="A620" s="16">
        <v>43629</v>
      </c>
      <c r="B620" s="17">
        <f t="shared" si="18"/>
        <v>6</v>
      </c>
      <c r="C620" s="61">
        <f t="shared" si="19"/>
        <v>2019</v>
      </c>
      <c r="D620">
        <v>42.4</v>
      </c>
      <c r="E620">
        <v>44.4</v>
      </c>
    </row>
    <row r="621" spans="1:5">
      <c r="A621" s="16">
        <v>43630</v>
      </c>
      <c r="B621" s="17">
        <f t="shared" si="18"/>
        <v>6</v>
      </c>
      <c r="C621" s="61">
        <f t="shared" si="19"/>
        <v>2019</v>
      </c>
      <c r="D621">
        <v>43</v>
      </c>
      <c r="E621">
        <v>45</v>
      </c>
    </row>
    <row r="622" spans="1:5">
      <c r="A622" s="16">
        <v>43634</v>
      </c>
      <c r="B622" s="17">
        <f t="shared" si="18"/>
        <v>6</v>
      </c>
      <c r="C622" s="61">
        <f t="shared" si="19"/>
        <v>2019</v>
      </c>
      <c r="D622">
        <v>42.5</v>
      </c>
      <c r="E622">
        <v>44.5</v>
      </c>
    </row>
    <row r="623" spans="1:5">
      <c r="A623" s="16">
        <v>43635</v>
      </c>
      <c r="B623" s="17">
        <f t="shared" si="18"/>
        <v>6</v>
      </c>
      <c r="C623" s="61">
        <f t="shared" si="19"/>
        <v>2019</v>
      </c>
      <c r="D623">
        <v>42.3</v>
      </c>
      <c r="E623">
        <v>44.3</v>
      </c>
    </row>
    <row r="624" spans="1:5">
      <c r="A624" s="16">
        <v>43637</v>
      </c>
      <c r="B624" s="17">
        <f t="shared" si="18"/>
        <v>6</v>
      </c>
      <c r="C624" s="61">
        <f t="shared" si="19"/>
        <v>2019</v>
      </c>
      <c r="D624">
        <v>41.8</v>
      </c>
      <c r="E624">
        <v>43.8</v>
      </c>
    </row>
    <row r="625" spans="1:5">
      <c r="A625" s="16">
        <v>43640</v>
      </c>
      <c r="B625" s="17">
        <f t="shared" si="18"/>
        <v>6</v>
      </c>
      <c r="C625" s="61">
        <f t="shared" si="19"/>
        <v>2019</v>
      </c>
      <c r="D625">
        <v>41.5</v>
      </c>
      <c r="E625">
        <v>43.5</v>
      </c>
    </row>
    <row r="626" spans="1:5">
      <c r="A626" s="16">
        <v>43641</v>
      </c>
      <c r="B626" s="17">
        <f t="shared" si="18"/>
        <v>6</v>
      </c>
      <c r="C626" s="61">
        <f t="shared" si="19"/>
        <v>2019</v>
      </c>
      <c r="D626">
        <v>41.4</v>
      </c>
      <c r="E626">
        <v>43.4</v>
      </c>
    </row>
    <row r="627" spans="1:5">
      <c r="A627" s="16">
        <v>43642</v>
      </c>
      <c r="B627" s="17">
        <f t="shared" si="18"/>
        <v>6</v>
      </c>
      <c r="C627" s="61">
        <f t="shared" si="19"/>
        <v>2019</v>
      </c>
      <c r="D627">
        <v>41.7</v>
      </c>
      <c r="E627">
        <v>43.7</v>
      </c>
    </row>
    <row r="628" spans="1:5">
      <c r="A628" s="16">
        <v>43643</v>
      </c>
      <c r="B628" s="17">
        <f t="shared" si="18"/>
        <v>6</v>
      </c>
      <c r="C628" s="61">
        <f t="shared" si="19"/>
        <v>2019</v>
      </c>
      <c r="D628">
        <v>41.7</v>
      </c>
      <c r="E628">
        <v>43.7</v>
      </c>
    </row>
    <row r="629" spans="1:5">
      <c r="A629" s="16">
        <v>43644</v>
      </c>
      <c r="B629" s="17">
        <f t="shared" si="18"/>
        <v>6</v>
      </c>
      <c r="C629" s="61">
        <f t="shared" si="19"/>
        <v>2019</v>
      </c>
      <c r="D629">
        <v>41.5</v>
      </c>
      <c r="E629">
        <v>43.5</v>
      </c>
    </row>
    <row r="630" spans="1:5">
      <c r="A630" s="16">
        <v>43647</v>
      </c>
      <c r="B630" s="17">
        <f t="shared" si="18"/>
        <v>7</v>
      </c>
      <c r="C630" s="61">
        <f t="shared" si="19"/>
        <v>2019</v>
      </c>
      <c r="D630">
        <v>41.4</v>
      </c>
      <c r="E630">
        <v>43.4</v>
      </c>
    </row>
    <row r="631" spans="1:5">
      <c r="A631" s="16">
        <v>43648</v>
      </c>
      <c r="B631" s="17">
        <f t="shared" si="18"/>
        <v>7</v>
      </c>
      <c r="C631" s="61">
        <f t="shared" si="19"/>
        <v>2019</v>
      </c>
      <c r="D631">
        <v>41.2</v>
      </c>
      <c r="E631">
        <v>43.2</v>
      </c>
    </row>
    <row r="632" spans="1:5">
      <c r="A632" s="16">
        <v>43649</v>
      </c>
      <c r="B632" s="17">
        <f t="shared" si="18"/>
        <v>7</v>
      </c>
      <c r="C632" s="61">
        <f t="shared" si="19"/>
        <v>2019</v>
      </c>
      <c r="D632">
        <v>41</v>
      </c>
      <c r="E632">
        <v>43</v>
      </c>
    </row>
    <row r="633" spans="1:5">
      <c r="A633" s="16">
        <v>43650</v>
      </c>
      <c r="B633" s="17">
        <f t="shared" si="18"/>
        <v>7</v>
      </c>
      <c r="C633" s="61">
        <f t="shared" si="19"/>
        <v>2019</v>
      </c>
      <c r="D633">
        <v>40.799999999999997</v>
      </c>
      <c r="E633">
        <v>42.8</v>
      </c>
    </row>
    <row r="634" spans="1:5">
      <c r="A634" s="16">
        <v>43651</v>
      </c>
      <c r="B634" s="17">
        <f t="shared" si="18"/>
        <v>7</v>
      </c>
      <c r="C634" s="61">
        <f t="shared" si="19"/>
        <v>2019</v>
      </c>
      <c r="D634">
        <v>40.799999999999997</v>
      </c>
      <c r="E634">
        <v>42.8</v>
      </c>
    </row>
    <row r="635" spans="1:5">
      <c r="A635" s="16">
        <v>43656</v>
      </c>
      <c r="B635" s="17">
        <f t="shared" si="18"/>
        <v>7</v>
      </c>
      <c r="C635" s="61">
        <f t="shared" si="19"/>
        <v>2019</v>
      </c>
      <c r="D635">
        <v>40.799999999999997</v>
      </c>
      <c r="E635">
        <v>42.8</v>
      </c>
    </row>
    <row r="636" spans="1:5">
      <c r="A636" s="16">
        <v>43657</v>
      </c>
      <c r="B636" s="17">
        <f t="shared" si="18"/>
        <v>7</v>
      </c>
      <c r="C636" s="61">
        <f t="shared" si="19"/>
        <v>2019</v>
      </c>
      <c r="D636">
        <v>40.700000000000003</v>
      </c>
      <c r="E636">
        <v>42.7</v>
      </c>
    </row>
    <row r="637" spans="1:5">
      <c r="A637" s="16">
        <v>43658</v>
      </c>
      <c r="B637" s="17">
        <f t="shared" si="18"/>
        <v>7</v>
      </c>
      <c r="C637" s="61">
        <f t="shared" si="19"/>
        <v>2019</v>
      </c>
      <c r="D637">
        <v>40.6</v>
      </c>
      <c r="E637">
        <v>42.6</v>
      </c>
    </row>
    <row r="638" spans="1:5">
      <c r="A638" s="16">
        <v>43661</v>
      </c>
      <c r="B638" s="17">
        <f t="shared" si="18"/>
        <v>7</v>
      </c>
      <c r="C638" s="61">
        <f t="shared" si="19"/>
        <v>2019</v>
      </c>
      <c r="D638">
        <v>41.4</v>
      </c>
      <c r="E638">
        <v>43.4</v>
      </c>
    </row>
    <row r="639" spans="1:5">
      <c r="A639" s="16">
        <v>43662</v>
      </c>
      <c r="B639" s="17">
        <f t="shared" si="18"/>
        <v>7</v>
      </c>
      <c r="C639" s="61">
        <f t="shared" si="19"/>
        <v>2019</v>
      </c>
      <c r="D639">
        <v>41.6</v>
      </c>
      <c r="E639">
        <v>43.6</v>
      </c>
    </row>
    <row r="640" spans="1:5">
      <c r="A640" s="16">
        <v>43663</v>
      </c>
      <c r="B640" s="17">
        <f t="shared" si="18"/>
        <v>7</v>
      </c>
      <c r="C640" s="61">
        <f t="shared" si="19"/>
        <v>2019</v>
      </c>
      <c r="D640">
        <v>41.5</v>
      </c>
      <c r="E640">
        <v>43.5</v>
      </c>
    </row>
    <row r="641" spans="1:5">
      <c r="A641" s="16">
        <v>43664</v>
      </c>
      <c r="B641" s="17">
        <f t="shared" si="18"/>
        <v>7</v>
      </c>
      <c r="C641" s="61">
        <f t="shared" si="19"/>
        <v>2019</v>
      </c>
      <c r="D641">
        <v>41.5</v>
      </c>
      <c r="E641">
        <v>43.5</v>
      </c>
    </row>
    <row r="642" spans="1:5">
      <c r="A642" s="16">
        <v>43665</v>
      </c>
      <c r="B642" s="17">
        <f t="shared" si="18"/>
        <v>7</v>
      </c>
      <c r="C642" s="61">
        <f t="shared" si="19"/>
        <v>2019</v>
      </c>
      <c r="D642">
        <v>41.4</v>
      </c>
      <c r="E642">
        <v>43.4</v>
      </c>
    </row>
    <row r="643" spans="1:5">
      <c r="A643" s="16">
        <v>43668</v>
      </c>
      <c r="B643" s="17">
        <f t="shared" ref="B643:B706" si="20">+MONTH(A643)</f>
        <v>7</v>
      </c>
      <c r="C643" s="61">
        <f t="shared" ref="C643:C706" si="21">+YEAR(A643)</f>
        <v>2019</v>
      </c>
      <c r="D643">
        <v>41.4</v>
      </c>
      <c r="E643">
        <v>43.4</v>
      </c>
    </row>
    <row r="644" spans="1:5">
      <c r="A644" s="16">
        <v>43669</v>
      </c>
      <c r="B644" s="17">
        <f t="shared" si="20"/>
        <v>7</v>
      </c>
      <c r="C644" s="61">
        <f t="shared" si="21"/>
        <v>2019</v>
      </c>
      <c r="D644">
        <v>41.6</v>
      </c>
      <c r="E644">
        <v>43.6</v>
      </c>
    </row>
    <row r="645" spans="1:5">
      <c r="A645" s="16">
        <v>43670</v>
      </c>
      <c r="B645" s="17">
        <f t="shared" si="20"/>
        <v>7</v>
      </c>
      <c r="C645" s="61">
        <f t="shared" si="21"/>
        <v>2019</v>
      </c>
      <c r="D645">
        <v>41.9</v>
      </c>
      <c r="E645">
        <v>43.9</v>
      </c>
    </row>
    <row r="646" spans="1:5">
      <c r="A646" s="16">
        <v>43671</v>
      </c>
      <c r="B646" s="17">
        <f t="shared" si="20"/>
        <v>7</v>
      </c>
      <c r="C646" s="61">
        <f t="shared" si="21"/>
        <v>2019</v>
      </c>
      <c r="D646">
        <v>42.4</v>
      </c>
      <c r="E646">
        <v>44.4</v>
      </c>
    </row>
    <row r="647" spans="1:5">
      <c r="A647" s="16">
        <v>43672</v>
      </c>
      <c r="B647" s="17">
        <f t="shared" si="20"/>
        <v>7</v>
      </c>
      <c r="C647" s="61">
        <f t="shared" si="21"/>
        <v>2019</v>
      </c>
      <c r="D647">
        <v>42.4</v>
      </c>
      <c r="E647">
        <v>44.4</v>
      </c>
    </row>
    <row r="648" spans="1:5">
      <c r="A648" s="16">
        <v>43675</v>
      </c>
      <c r="B648" s="17">
        <f t="shared" si="20"/>
        <v>7</v>
      </c>
      <c r="C648" s="61">
        <f t="shared" si="21"/>
        <v>2019</v>
      </c>
      <c r="D648">
        <v>42.8</v>
      </c>
      <c r="E648">
        <v>44.8</v>
      </c>
    </row>
    <row r="649" spans="1:5">
      <c r="A649" s="16">
        <v>43676</v>
      </c>
      <c r="B649" s="17">
        <f t="shared" si="20"/>
        <v>7</v>
      </c>
      <c r="C649" s="61">
        <f t="shared" si="21"/>
        <v>2019</v>
      </c>
      <c r="D649">
        <v>42.9</v>
      </c>
      <c r="E649">
        <v>44.9</v>
      </c>
    </row>
    <row r="650" spans="1:5">
      <c r="A650" s="16">
        <v>43677</v>
      </c>
      <c r="B650" s="17">
        <f t="shared" si="20"/>
        <v>7</v>
      </c>
      <c r="C650" s="61">
        <f t="shared" si="21"/>
        <v>2019</v>
      </c>
      <c r="D650">
        <v>42.9</v>
      </c>
      <c r="E650">
        <v>44.9</v>
      </c>
    </row>
    <row r="651" spans="1:5">
      <c r="A651" s="16">
        <v>43678</v>
      </c>
      <c r="B651" s="17">
        <f t="shared" si="20"/>
        <v>8</v>
      </c>
      <c r="C651" s="61">
        <f t="shared" si="21"/>
        <v>2019</v>
      </c>
      <c r="D651">
        <v>43.4</v>
      </c>
      <c r="E651">
        <v>45.4</v>
      </c>
    </row>
    <row r="652" spans="1:5">
      <c r="A652" s="16">
        <v>43679</v>
      </c>
      <c r="B652" s="17">
        <f t="shared" si="20"/>
        <v>8</v>
      </c>
      <c r="C652" s="61">
        <f t="shared" si="21"/>
        <v>2019</v>
      </c>
      <c r="D652">
        <v>43.6</v>
      </c>
      <c r="E652">
        <v>45.6</v>
      </c>
    </row>
    <row r="653" spans="1:5">
      <c r="A653" s="16">
        <v>43682</v>
      </c>
      <c r="B653" s="17">
        <f t="shared" si="20"/>
        <v>8</v>
      </c>
      <c r="C653" s="61">
        <f t="shared" si="21"/>
        <v>2019</v>
      </c>
      <c r="D653">
        <v>44.5</v>
      </c>
      <c r="E653">
        <v>46.5</v>
      </c>
    </row>
    <row r="654" spans="1:5">
      <c r="A654" s="16">
        <v>43683</v>
      </c>
      <c r="B654" s="17">
        <f t="shared" si="20"/>
        <v>8</v>
      </c>
      <c r="C654" s="61">
        <f t="shared" si="21"/>
        <v>2019</v>
      </c>
      <c r="D654">
        <v>44.3</v>
      </c>
      <c r="E654">
        <v>46.3</v>
      </c>
    </row>
    <row r="655" spans="1:5">
      <c r="A655" s="16">
        <v>43684</v>
      </c>
      <c r="B655" s="17">
        <f t="shared" si="20"/>
        <v>8</v>
      </c>
      <c r="C655" s="61">
        <f t="shared" si="21"/>
        <v>2019</v>
      </c>
      <c r="D655">
        <v>44.6</v>
      </c>
      <c r="E655">
        <v>46.6</v>
      </c>
    </row>
    <row r="656" spans="1:5">
      <c r="A656" s="16">
        <v>43685</v>
      </c>
      <c r="B656" s="17">
        <f t="shared" si="20"/>
        <v>8</v>
      </c>
      <c r="C656" s="61">
        <f t="shared" si="21"/>
        <v>2019</v>
      </c>
      <c r="D656">
        <v>44.2</v>
      </c>
      <c r="E656">
        <v>46.2</v>
      </c>
    </row>
    <row r="657" spans="1:5">
      <c r="A657" s="16">
        <v>43686</v>
      </c>
      <c r="B657" s="17">
        <f t="shared" si="20"/>
        <v>8</v>
      </c>
      <c r="C657" s="61">
        <f t="shared" si="21"/>
        <v>2019</v>
      </c>
      <c r="D657">
        <v>44.2</v>
      </c>
      <c r="E657">
        <v>46.2</v>
      </c>
    </row>
    <row r="658" spans="1:5">
      <c r="A658" s="16">
        <v>43689</v>
      </c>
      <c r="B658" s="17">
        <f t="shared" si="20"/>
        <v>8</v>
      </c>
      <c r="C658" s="61">
        <f t="shared" si="21"/>
        <v>2019</v>
      </c>
      <c r="D658">
        <v>51</v>
      </c>
      <c r="E658">
        <v>55</v>
      </c>
    </row>
    <row r="659" spans="1:5">
      <c r="A659" s="16">
        <v>43690</v>
      </c>
      <c r="B659" s="17">
        <f t="shared" si="20"/>
        <v>8</v>
      </c>
      <c r="C659" s="61">
        <f t="shared" si="21"/>
        <v>2019</v>
      </c>
      <c r="D659">
        <v>53</v>
      </c>
      <c r="E659">
        <v>58</v>
      </c>
    </row>
    <row r="660" spans="1:5">
      <c r="A660" s="16">
        <v>43691</v>
      </c>
      <c r="B660" s="17">
        <f t="shared" si="20"/>
        <v>8</v>
      </c>
      <c r="C660" s="61">
        <f t="shared" si="21"/>
        <v>2019</v>
      </c>
      <c r="D660">
        <v>57</v>
      </c>
      <c r="E660">
        <v>63</v>
      </c>
    </row>
    <row r="661" spans="1:5">
      <c r="A661" s="16">
        <v>43692</v>
      </c>
      <c r="B661" s="17">
        <f t="shared" si="20"/>
        <v>8</v>
      </c>
      <c r="C661" s="61">
        <f t="shared" si="21"/>
        <v>2019</v>
      </c>
      <c r="D661">
        <v>54</v>
      </c>
      <c r="E661">
        <v>59</v>
      </c>
    </row>
    <row r="662" spans="1:5">
      <c r="A662" s="16">
        <v>43693</v>
      </c>
      <c r="B662" s="17">
        <f t="shared" si="20"/>
        <v>8</v>
      </c>
      <c r="C662" s="61">
        <f t="shared" si="21"/>
        <v>2019</v>
      </c>
      <c r="D662">
        <v>52</v>
      </c>
      <c r="E662">
        <v>57</v>
      </c>
    </row>
    <row r="663" spans="1:5">
      <c r="A663" s="16">
        <v>43697</v>
      </c>
      <c r="B663" s="17">
        <f t="shared" si="20"/>
        <v>8</v>
      </c>
      <c r="C663" s="61">
        <f t="shared" si="21"/>
        <v>2019</v>
      </c>
      <c r="D663">
        <v>52</v>
      </c>
      <c r="E663">
        <v>57</v>
      </c>
    </row>
    <row r="664" spans="1:5">
      <c r="A664" s="16">
        <v>43698</v>
      </c>
      <c r="B664" s="17">
        <f t="shared" si="20"/>
        <v>8</v>
      </c>
      <c r="C664" s="61">
        <f t="shared" si="21"/>
        <v>2019</v>
      </c>
      <c r="D664">
        <v>52</v>
      </c>
      <c r="E664">
        <v>57</v>
      </c>
    </row>
    <row r="665" spans="1:5">
      <c r="A665" s="16">
        <v>43699</v>
      </c>
      <c r="B665" s="17">
        <f t="shared" si="20"/>
        <v>8</v>
      </c>
      <c r="C665" s="61">
        <f t="shared" si="21"/>
        <v>2019</v>
      </c>
      <c r="D665">
        <v>53</v>
      </c>
      <c r="E665">
        <v>57</v>
      </c>
    </row>
    <row r="666" spans="1:5">
      <c r="A666" s="16">
        <v>43700</v>
      </c>
      <c r="B666" s="17">
        <f t="shared" si="20"/>
        <v>8</v>
      </c>
      <c r="C666" s="61">
        <f t="shared" si="21"/>
        <v>2019</v>
      </c>
      <c r="D666">
        <v>53</v>
      </c>
      <c r="E666">
        <v>57</v>
      </c>
    </row>
    <row r="667" spans="1:5">
      <c r="A667" s="16">
        <v>43703</v>
      </c>
      <c r="B667" s="17">
        <f t="shared" si="20"/>
        <v>8</v>
      </c>
      <c r="C667" s="61">
        <f t="shared" si="21"/>
        <v>2019</v>
      </c>
      <c r="D667">
        <v>53</v>
      </c>
      <c r="E667">
        <v>57</v>
      </c>
    </row>
    <row r="668" spans="1:5">
      <c r="A668" s="16">
        <v>43704</v>
      </c>
      <c r="B668" s="17">
        <f t="shared" si="20"/>
        <v>8</v>
      </c>
      <c r="C668" s="61">
        <f t="shared" si="21"/>
        <v>2019</v>
      </c>
      <c r="D668">
        <v>54</v>
      </c>
      <c r="E668">
        <v>58</v>
      </c>
    </row>
    <row r="669" spans="1:5">
      <c r="A669" s="16">
        <v>43705</v>
      </c>
      <c r="B669" s="17">
        <f t="shared" si="20"/>
        <v>8</v>
      </c>
      <c r="C669" s="61">
        <f t="shared" si="21"/>
        <v>2019</v>
      </c>
      <c r="D669">
        <v>56</v>
      </c>
      <c r="E669">
        <v>60</v>
      </c>
    </row>
    <row r="670" spans="1:5">
      <c r="A670" s="16">
        <v>43706</v>
      </c>
      <c r="B670" s="17">
        <f t="shared" si="20"/>
        <v>8</v>
      </c>
      <c r="C670" s="61">
        <f t="shared" si="21"/>
        <v>2019</v>
      </c>
      <c r="D670">
        <v>56</v>
      </c>
      <c r="E670">
        <v>60</v>
      </c>
    </row>
    <row r="671" spans="1:5">
      <c r="A671" s="16">
        <v>43707</v>
      </c>
      <c r="B671" s="17">
        <f t="shared" si="20"/>
        <v>8</v>
      </c>
      <c r="C671" s="61">
        <f t="shared" si="21"/>
        <v>2019</v>
      </c>
      <c r="D671">
        <v>57</v>
      </c>
      <c r="E671">
        <v>61</v>
      </c>
    </row>
    <row r="672" spans="1:5">
      <c r="A672" s="16">
        <v>43710</v>
      </c>
      <c r="B672" s="17">
        <f t="shared" si="20"/>
        <v>9</v>
      </c>
      <c r="C672" s="61">
        <f t="shared" si="21"/>
        <v>2019</v>
      </c>
      <c r="D672">
        <v>53</v>
      </c>
      <c r="E672">
        <v>57</v>
      </c>
    </row>
    <row r="673" spans="1:5">
      <c r="A673" s="16">
        <v>43711</v>
      </c>
      <c r="B673" s="17">
        <f t="shared" si="20"/>
        <v>9</v>
      </c>
      <c r="C673" s="61">
        <f t="shared" si="21"/>
        <v>2019</v>
      </c>
      <c r="D673">
        <v>53</v>
      </c>
      <c r="E673">
        <v>57</v>
      </c>
    </row>
    <row r="674" spans="1:5">
      <c r="A674" s="16">
        <v>43712</v>
      </c>
      <c r="B674" s="17">
        <f t="shared" si="20"/>
        <v>9</v>
      </c>
      <c r="C674" s="61">
        <f t="shared" si="21"/>
        <v>2019</v>
      </c>
      <c r="D674">
        <v>53</v>
      </c>
      <c r="E674">
        <v>57</v>
      </c>
    </row>
    <row r="675" spans="1:5">
      <c r="A675" s="16">
        <v>43713</v>
      </c>
      <c r="B675" s="17">
        <f t="shared" si="20"/>
        <v>9</v>
      </c>
      <c r="C675" s="61">
        <f t="shared" si="21"/>
        <v>2019</v>
      </c>
      <c r="D675">
        <v>54</v>
      </c>
      <c r="E675">
        <v>57</v>
      </c>
    </row>
    <row r="676" spans="1:5">
      <c r="A676" s="16">
        <v>43714</v>
      </c>
      <c r="B676" s="17">
        <f t="shared" si="20"/>
        <v>9</v>
      </c>
      <c r="C676" s="61">
        <f t="shared" si="21"/>
        <v>2019</v>
      </c>
      <c r="D676">
        <v>54</v>
      </c>
      <c r="E676">
        <v>57</v>
      </c>
    </row>
    <row r="677" spans="1:5">
      <c r="A677" s="16">
        <v>43717</v>
      </c>
      <c r="B677" s="17">
        <f t="shared" si="20"/>
        <v>9</v>
      </c>
      <c r="C677" s="61">
        <f t="shared" si="21"/>
        <v>2019</v>
      </c>
      <c r="D677">
        <v>54</v>
      </c>
      <c r="E677">
        <v>57</v>
      </c>
    </row>
    <row r="678" spans="1:5">
      <c r="A678" s="16">
        <v>43718</v>
      </c>
      <c r="B678" s="17">
        <f t="shared" si="20"/>
        <v>9</v>
      </c>
      <c r="C678" s="61">
        <f t="shared" si="21"/>
        <v>2019</v>
      </c>
      <c r="D678">
        <v>54</v>
      </c>
      <c r="E678">
        <v>57</v>
      </c>
    </row>
    <row r="679" spans="1:5">
      <c r="A679" s="16">
        <v>43719</v>
      </c>
      <c r="B679" s="17">
        <f t="shared" si="20"/>
        <v>9</v>
      </c>
      <c r="C679" s="61">
        <f t="shared" si="21"/>
        <v>2019</v>
      </c>
      <c r="D679">
        <v>54</v>
      </c>
      <c r="E679">
        <v>57</v>
      </c>
    </row>
    <row r="680" spans="1:5">
      <c r="A680" s="16">
        <v>43720</v>
      </c>
      <c r="B680" s="17">
        <f t="shared" si="20"/>
        <v>9</v>
      </c>
      <c r="C680" s="61">
        <f t="shared" si="21"/>
        <v>2019</v>
      </c>
      <c r="D680">
        <v>54.25</v>
      </c>
      <c r="E680">
        <v>57.25</v>
      </c>
    </row>
    <row r="681" spans="1:5">
      <c r="A681" s="16">
        <v>43721</v>
      </c>
      <c r="B681" s="17">
        <f t="shared" si="20"/>
        <v>9</v>
      </c>
      <c r="C681" s="61">
        <f t="shared" si="21"/>
        <v>2019</v>
      </c>
      <c r="D681">
        <v>54.25</v>
      </c>
      <c r="E681">
        <v>57.5</v>
      </c>
    </row>
    <row r="682" spans="1:5">
      <c r="A682" s="16">
        <v>43724</v>
      </c>
      <c r="B682" s="17">
        <f t="shared" si="20"/>
        <v>9</v>
      </c>
      <c r="C682" s="61">
        <f t="shared" si="21"/>
        <v>2019</v>
      </c>
      <c r="D682">
        <v>54.5</v>
      </c>
      <c r="E682">
        <v>58</v>
      </c>
    </row>
    <row r="683" spans="1:5">
      <c r="A683" s="16">
        <v>43725</v>
      </c>
      <c r="B683" s="17">
        <f t="shared" si="20"/>
        <v>9</v>
      </c>
      <c r="C683" s="61">
        <f t="shared" si="21"/>
        <v>2019</v>
      </c>
      <c r="D683">
        <v>55</v>
      </c>
      <c r="E683">
        <v>58.5</v>
      </c>
    </row>
    <row r="684" spans="1:5">
      <c r="A684" s="16">
        <v>43726</v>
      </c>
      <c r="B684" s="17">
        <f t="shared" si="20"/>
        <v>9</v>
      </c>
      <c r="C684" s="61">
        <f t="shared" si="21"/>
        <v>2019</v>
      </c>
      <c r="D684">
        <v>55</v>
      </c>
      <c r="E684">
        <v>58.5</v>
      </c>
    </row>
    <row r="685" spans="1:5">
      <c r="A685" s="16">
        <v>43727</v>
      </c>
      <c r="B685" s="17">
        <f t="shared" si="20"/>
        <v>9</v>
      </c>
      <c r="C685" s="61">
        <f t="shared" si="21"/>
        <v>2019</v>
      </c>
      <c r="D685">
        <v>55</v>
      </c>
      <c r="E685">
        <v>58.5</v>
      </c>
    </row>
    <row r="686" spans="1:5">
      <c r="A686" s="16">
        <v>43728</v>
      </c>
      <c r="B686" s="17">
        <f t="shared" si="20"/>
        <v>9</v>
      </c>
      <c r="C686" s="61">
        <f t="shared" si="21"/>
        <v>2019</v>
      </c>
      <c r="D686">
        <v>55</v>
      </c>
      <c r="E686">
        <v>58.5</v>
      </c>
    </row>
    <row r="687" spans="1:5">
      <c r="A687" s="16">
        <v>43731</v>
      </c>
      <c r="B687" s="17">
        <f t="shared" si="20"/>
        <v>9</v>
      </c>
      <c r="C687" s="61">
        <f t="shared" si="21"/>
        <v>2019</v>
      </c>
      <c r="D687">
        <v>55</v>
      </c>
      <c r="E687">
        <v>58.5</v>
      </c>
    </row>
    <row r="688" spans="1:5">
      <c r="A688" s="16">
        <v>43732</v>
      </c>
      <c r="B688" s="17">
        <f t="shared" si="20"/>
        <v>9</v>
      </c>
      <c r="C688" s="61">
        <f t="shared" si="21"/>
        <v>2019</v>
      </c>
      <c r="D688">
        <v>55</v>
      </c>
      <c r="E688">
        <v>58.5</v>
      </c>
    </row>
    <row r="689" spans="1:5">
      <c r="A689" s="16">
        <v>43733</v>
      </c>
      <c r="B689" s="17">
        <f t="shared" si="20"/>
        <v>9</v>
      </c>
      <c r="C689" s="61">
        <f t="shared" si="21"/>
        <v>2019</v>
      </c>
      <c r="D689">
        <v>55</v>
      </c>
      <c r="E689">
        <v>58.5</v>
      </c>
    </row>
    <row r="690" spans="1:5">
      <c r="A690" s="16">
        <v>43734</v>
      </c>
      <c r="B690" s="17">
        <f t="shared" si="20"/>
        <v>9</v>
      </c>
      <c r="C690" s="61">
        <f t="shared" si="21"/>
        <v>2019</v>
      </c>
      <c r="D690">
        <v>55.5</v>
      </c>
      <c r="E690">
        <v>59</v>
      </c>
    </row>
    <row r="691" spans="1:5">
      <c r="A691" s="16">
        <v>43735</v>
      </c>
      <c r="B691" s="17">
        <f t="shared" si="20"/>
        <v>9</v>
      </c>
      <c r="C691" s="61">
        <f t="shared" si="21"/>
        <v>2019</v>
      </c>
      <c r="D691">
        <v>55.5</v>
      </c>
      <c r="E691">
        <v>59</v>
      </c>
    </row>
    <row r="692" spans="1:5">
      <c r="A692" s="16">
        <v>43738</v>
      </c>
      <c r="B692" s="17">
        <f t="shared" si="20"/>
        <v>9</v>
      </c>
      <c r="C692" s="61">
        <f t="shared" si="21"/>
        <v>2019</v>
      </c>
      <c r="D692">
        <v>55.5</v>
      </c>
      <c r="E692">
        <v>59</v>
      </c>
    </row>
    <row r="693" spans="1:5">
      <c r="A693" s="16">
        <v>43739</v>
      </c>
      <c r="B693" s="17">
        <f t="shared" si="20"/>
        <v>10</v>
      </c>
      <c r="C693" s="61">
        <f t="shared" si="21"/>
        <v>2019</v>
      </c>
      <c r="D693">
        <v>56</v>
      </c>
      <c r="E693">
        <v>59.5</v>
      </c>
    </row>
    <row r="694" spans="1:5">
      <c r="A694" s="16">
        <v>43740</v>
      </c>
      <c r="B694" s="17">
        <f t="shared" si="20"/>
        <v>10</v>
      </c>
      <c r="C694" s="61">
        <f t="shared" si="21"/>
        <v>2019</v>
      </c>
      <c r="D694">
        <v>56</v>
      </c>
      <c r="E694">
        <v>59.5</v>
      </c>
    </row>
    <row r="695" spans="1:5">
      <c r="A695" s="16">
        <v>43741</v>
      </c>
      <c r="B695" s="17">
        <f t="shared" si="20"/>
        <v>10</v>
      </c>
      <c r="C695" s="61">
        <f t="shared" si="21"/>
        <v>2019</v>
      </c>
      <c r="D695">
        <v>56</v>
      </c>
      <c r="E695">
        <v>59.5</v>
      </c>
    </row>
    <row r="696" spans="1:5">
      <c r="A696" s="16">
        <v>43742</v>
      </c>
      <c r="B696" s="17">
        <f t="shared" si="20"/>
        <v>10</v>
      </c>
      <c r="C696" s="61">
        <f t="shared" si="21"/>
        <v>2019</v>
      </c>
      <c r="D696">
        <v>55.9</v>
      </c>
      <c r="E696">
        <v>59.4</v>
      </c>
    </row>
    <row r="697" spans="1:5">
      <c r="A697" s="16">
        <v>43745</v>
      </c>
      <c r="B697" s="17">
        <f t="shared" si="20"/>
        <v>10</v>
      </c>
      <c r="C697" s="61">
        <f t="shared" si="21"/>
        <v>2019</v>
      </c>
      <c r="D697">
        <v>55.9</v>
      </c>
      <c r="E697">
        <v>59.4</v>
      </c>
    </row>
    <row r="698" spans="1:5">
      <c r="A698" s="16">
        <v>43746</v>
      </c>
      <c r="B698" s="17">
        <f t="shared" si="20"/>
        <v>10</v>
      </c>
      <c r="C698" s="61">
        <f t="shared" si="21"/>
        <v>2019</v>
      </c>
      <c r="D698">
        <v>55.9</v>
      </c>
      <c r="E698">
        <v>59.4</v>
      </c>
    </row>
    <row r="699" spans="1:5">
      <c r="A699" s="16">
        <v>43747</v>
      </c>
      <c r="B699" s="17">
        <f t="shared" si="20"/>
        <v>10</v>
      </c>
      <c r="C699" s="61">
        <f t="shared" si="21"/>
        <v>2019</v>
      </c>
      <c r="D699">
        <v>56</v>
      </c>
      <c r="E699">
        <v>59.5</v>
      </c>
    </row>
    <row r="700" spans="1:5">
      <c r="A700" s="16">
        <v>43748</v>
      </c>
      <c r="B700" s="17">
        <f t="shared" si="20"/>
        <v>10</v>
      </c>
      <c r="C700" s="61">
        <f t="shared" si="21"/>
        <v>2019</v>
      </c>
      <c r="D700">
        <v>56</v>
      </c>
      <c r="E700">
        <v>59.5</v>
      </c>
    </row>
    <row r="701" spans="1:5">
      <c r="A701" s="16">
        <v>43749</v>
      </c>
      <c r="B701" s="17">
        <f t="shared" si="20"/>
        <v>10</v>
      </c>
      <c r="C701" s="61">
        <f t="shared" si="21"/>
        <v>2019</v>
      </c>
      <c r="D701">
        <v>56</v>
      </c>
      <c r="E701">
        <v>59.5</v>
      </c>
    </row>
    <row r="702" spans="1:5">
      <c r="A702" s="16">
        <v>43753</v>
      </c>
      <c r="B702" s="17">
        <f t="shared" si="20"/>
        <v>10</v>
      </c>
      <c r="C702" s="61">
        <f t="shared" si="21"/>
        <v>2019</v>
      </c>
      <c r="D702">
        <v>56</v>
      </c>
      <c r="E702">
        <v>59.5</v>
      </c>
    </row>
    <row r="703" spans="1:5">
      <c r="A703" s="16">
        <v>43754</v>
      </c>
      <c r="B703" s="17">
        <f t="shared" si="20"/>
        <v>10</v>
      </c>
      <c r="C703" s="61">
        <f t="shared" si="21"/>
        <v>2019</v>
      </c>
      <c r="D703">
        <v>56</v>
      </c>
      <c r="E703">
        <v>59.5</v>
      </c>
    </row>
    <row r="704" spans="1:5">
      <c r="A704" s="16">
        <v>43755</v>
      </c>
      <c r="B704" s="17">
        <f t="shared" si="20"/>
        <v>10</v>
      </c>
      <c r="C704" s="61">
        <f t="shared" si="21"/>
        <v>2019</v>
      </c>
      <c r="D704">
        <v>56</v>
      </c>
      <c r="E704">
        <v>59.5</v>
      </c>
    </row>
    <row r="705" spans="1:5">
      <c r="A705" s="16">
        <v>43756</v>
      </c>
      <c r="B705" s="17">
        <f t="shared" si="20"/>
        <v>10</v>
      </c>
      <c r="C705" s="61">
        <f t="shared" si="21"/>
        <v>2019</v>
      </c>
      <c r="D705">
        <v>56.5</v>
      </c>
      <c r="E705">
        <v>60</v>
      </c>
    </row>
    <row r="706" spans="1:5">
      <c r="A706" s="16">
        <v>43759</v>
      </c>
      <c r="B706" s="17">
        <f t="shared" si="20"/>
        <v>10</v>
      </c>
      <c r="C706" s="61">
        <f t="shared" si="21"/>
        <v>2019</v>
      </c>
      <c r="D706">
        <v>57</v>
      </c>
      <c r="E706">
        <v>60.5</v>
      </c>
    </row>
    <row r="707" spans="1:5">
      <c r="A707" s="16">
        <v>43760</v>
      </c>
      <c r="B707" s="17">
        <f t="shared" ref="B707:B770" si="22">+MONTH(A707)</f>
        <v>10</v>
      </c>
      <c r="C707" s="61">
        <f t="shared" ref="C707:C770" si="23">+YEAR(A707)</f>
        <v>2019</v>
      </c>
      <c r="D707">
        <v>57.25</v>
      </c>
      <c r="E707">
        <v>60.75</v>
      </c>
    </row>
    <row r="708" spans="1:5">
      <c r="A708" s="16">
        <v>43761</v>
      </c>
      <c r="B708" s="17">
        <f t="shared" si="22"/>
        <v>10</v>
      </c>
      <c r="C708" s="61">
        <f t="shared" si="23"/>
        <v>2019</v>
      </c>
      <c r="D708">
        <v>58</v>
      </c>
      <c r="E708">
        <v>61.5</v>
      </c>
    </row>
    <row r="709" spans="1:5">
      <c r="A709" s="16">
        <v>43762</v>
      </c>
      <c r="B709" s="17">
        <f t="shared" si="22"/>
        <v>10</v>
      </c>
      <c r="C709" s="61">
        <f t="shared" si="23"/>
        <v>2019</v>
      </c>
      <c r="D709">
        <v>59</v>
      </c>
      <c r="E709">
        <v>62.5</v>
      </c>
    </row>
    <row r="710" spans="1:5">
      <c r="A710" s="16">
        <v>43763</v>
      </c>
      <c r="B710" s="17">
        <f t="shared" si="22"/>
        <v>10</v>
      </c>
      <c r="C710" s="61">
        <f t="shared" si="23"/>
        <v>2019</v>
      </c>
      <c r="D710">
        <v>60</v>
      </c>
      <c r="E710">
        <v>65</v>
      </c>
    </row>
    <row r="711" spans="1:5">
      <c r="A711" s="16">
        <v>43766</v>
      </c>
      <c r="B711" s="17">
        <f t="shared" si="22"/>
        <v>10</v>
      </c>
      <c r="C711" s="61">
        <f t="shared" si="23"/>
        <v>2019</v>
      </c>
      <c r="D711">
        <v>58.5</v>
      </c>
      <c r="E711">
        <v>63.5</v>
      </c>
    </row>
    <row r="712" spans="1:5">
      <c r="A712" s="16">
        <v>43767</v>
      </c>
      <c r="B712" s="17">
        <f t="shared" si="22"/>
        <v>10</v>
      </c>
      <c r="C712" s="61">
        <f t="shared" si="23"/>
        <v>2019</v>
      </c>
      <c r="D712">
        <v>58.5</v>
      </c>
      <c r="E712">
        <v>63.5</v>
      </c>
    </row>
    <row r="713" spans="1:5">
      <c r="A713" s="16">
        <v>43768</v>
      </c>
      <c r="B713" s="17">
        <f t="shared" si="22"/>
        <v>10</v>
      </c>
      <c r="C713" s="61">
        <f t="shared" si="23"/>
        <v>2019</v>
      </c>
      <c r="D713">
        <v>58.5</v>
      </c>
      <c r="E713">
        <v>63.5</v>
      </c>
    </row>
    <row r="714" spans="1:5">
      <c r="A714" s="16">
        <v>43769</v>
      </c>
      <c r="B714" s="17">
        <f t="shared" si="22"/>
        <v>10</v>
      </c>
      <c r="C714" s="61">
        <f t="shared" si="23"/>
        <v>2019</v>
      </c>
      <c r="D714">
        <v>58.5</v>
      </c>
      <c r="E714">
        <v>63.5</v>
      </c>
    </row>
    <row r="715" spans="1:5">
      <c r="A715" s="16">
        <v>43770</v>
      </c>
      <c r="B715" s="17">
        <f t="shared" si="22"/>
        <v>11</v>
      </c>
      <c r="C715" s="61">
        <f t="shared" si="23"/>
        <v>2019</v>
      </c>
      <c r="D715">
        <v>58.5</v>
      </c>
      <c r="E715">
        <v>63.5</v>
      </c>
    </row>
    <row r="716" spans="1:5">
      <c r="A716" s="16">
        <v>43773</v>
      </c>
      <c r="B716" s="17">
        <f t="shared" si="22"/>
        <v>11</v>
      </c>
      <c r="C716" s="61">
        <f t="shared" si="23"/>
        <v>2019</v>
      </c>
      <c r="D716">
        <v>58.5</v>
      </c>
      <c r="E716">
        <v>63.5</v>
      </c>
    </row>
    <row r="717" spans="1:5">
      <c r="A717" s="16">
        <v>43774</v>
      </c>
      <c r="B717" s="17">
        <f t="shared" si="22"/>
        <v>11</v>
      </c>
      <c r="C717" s="61">
        <f t="shared" si="23"/>
        <v>2019</v>
      </c>
      <c r="D717">
        <v>59</v>
      </c>
      <c r="E717">
        <v>63.5</v>
      </c>
    </row>
    <row r="718" spans="1:5">
      <c r="A718" s="16">
        <v>43776</v>
      </c>
      <c r="B718" s="17">
        <f t="shared" si="22"/>
        <v>11</v>
      </c>
      <c r="C718" s="61">
        <f t="shared" si="23"/>
        <v>2019</v>
      </c>
      <c r="D718">
        <v>58</v>
      </c>
      <c r="E718">
        <v>63</v>
      </c>
    </row>
    <row r="719" spans="1:5">
      <c r="A719" s="16">
        <v>43777</v>
      </c>
      <c r="B719" s="17">
        <f t="shared" si="22"/>
        <v>11</v>
      </c>
      <c r="C719" s="61">
        <f t="shared" si="23"/>
        <v>2019</v>
      </c>
      <c r="D719">
        <v>58</v>
      </c>
      <c r="E719">
        <v>63</v>
      </c>
    </row>
    <row r="720" spans="1:5">
      <c r="A720" s="16">
        <v>43780</v>
      </c>
      <c r="B720" s="17">
        <f t="shared" si="22"/>
        <v>11</v>
      </c>
      <c r="C720" s="61">
        <f t="shared" si="23"/>
        <v>2019</v>
      </c>
      <c r="D720">
        <v>58</v>
      </c>
      <c r="E720">
        <v>63</v>
      </c>
    </row>
    <row r="721" spans="1:5">
      <c r="A721" s="16">
        <v>43781</v>
      </c>
      <c r="B721" s="17">
        <f t="shared" si="22"/>
        <v>11</v>
      </c>
      <c r="C721" s="61">
        <f t="shared" si="23"/>
        <v>2019</v>
      </c>
      <c r="D721">
        <v>57.75</v>
      </c>
      <c r="E721">
        <v>62.75</v>
      </c>
    </row>
    <row r="722" spans="1:5">
      <c r="A722" s="16">
        <v>43782</v>
      </c>
      <c r="B722" s="17">
        <f t="shared" si="22"/>
        <v>11</v>
      </c>
      <c r="C722" s="61">
        <f t="shared" si="23"/>
        <v>2019</v>
      </c>
      <c r="D722">
        <v>57.75</v>
      </c>
      <c r="E722">
        <v>62.75</v>
      </c>
    </row>
    <row r="723" spans="1:5">
      <c r="A723" s="16">
        <v>43783</v>
      </c>
      <c r="B723" s="17">
        <f t="shared" si="22"/>
        <v>11</v>
      </c>
      <c r="C723" s="61">
        <f t="shared" si="23"/>
        <v>2019</v>
      </c>
      <c r="D723">
        <v>57.75</v>
      </c>
      <c r="E723">
        <v>62.75</v>
      </c>
    </row>
    <row r="724" spans="1:5">
      <c r="A724" s="16">
        <v>43784</v>
      </c>
      <c r="B724" s="17">
        <f t="shared" si="22"/>
        <v>11</v>
      </c>
      <c r="C724" s="61">
        <f t="shared" si="23"/>
        <v>2019</v>
      </c>
      <c r="D724">
        <v>57.5</v>
      </c>
      <c r="E724">
        <v>62.5</v>
      </c>
    </row>
    <row r="725" spans="1:5">
      <c r="A725" s="16">
        <v>43788</v>
      </c>
      <c r="B725" s="17">
        <f t="shared" si="22"/>
        <v>11</v>
      </c>
      <c r="C725" s="61">
        <f t="shared" si="23"/>
        <v>2019</v>
      </c>
      <c r="D725">
        <v>57.5</v>
      </c>
      <c r="E725">
        <v>62.5</v>
      </c>
    </row>
    <row r="726" spans="1:5">
      <c r="A726" s="16">
        <v>43789</v>
      </c>
      <c r="B726" s="17">
        <f t="shared" si="22"/>
        <v>11</v>
      </c>
      <c r="C726" s="61">
        <f t="shared" si="23"/>
        <v>2019</v>
      </c>
      <c r="D726">
        <v>57.5</v>
      </c>
      <c r="E726">
        <v>62.5</v>
      </c>
    </row>
    <row r="727" spans="1:5">
      <c r="A727" s="16">
        <v>43790</v>
      </c>
      <c r="B727" s="17">
        <f t="shared" si="22"/>
        <v>11</v>
      </c>
      <c r="C727" s="61">
        <f t="shared" si="23"/>
        <v>2019</v>
      </c>
      <c r="D727">
        <v>57.5</v>
      </c>
      <c r="E727">
        <v>62.5</v>
      </c>
    </row>
    <row r="728" spans="1:5">
      <c r="A728" s="16">
        <v>43791</v>
      </c>
      <c r="B728" s="17">
        <f t="shared" si="22"/>
        <v>11</v>
      </c>
      <c r="C728" s="61">
        <f t="shared" si="23"/>
        <v>2019</v>
      </c>
      <c r="D728">
        <v>57.5</v>
      </c>
      <c r="E728">
        <v>62.5</v>
      </c>
    </row>
    <row r="729" spans="1:5">
      <c r="A729" s="16">
        <v>43794</v>
      </c>
      <c r="B729" s="17">
        <f t="shared" si="22"/>
        <v>11</v>
      </c>
      <c r="C729" s="61">
        <f t="shared" si="23"/>
        <v>2019</v>
      </c>
      <c r="D729">
        <v>57.5</v>
      </c>
      <c r="E729">
        <v>62.5</v>
      </c>
    </row>
    <row r="730" spans="1:5">
      <c r="A730" s="16">
        <v>43795</v>
      </c>
      <c r="B730" s="17">
        <f t="shared" si="22"/>
        <v>11</v>
      </c>
      <c r="C730" s="61">
        <f t="shared" si="23"/>
        <v>2019</v>
      </c>
      <c r="D730">
        <v>57.75</v>
      </c>
      <c r="E730">
        <v>62.25</v>
      </c>
    </row>
    <row r="731" spans="1:5">
      <c r="A731" s="16">
        <v>43796</v>
      </c>
      <c r="B731" s="17">
        <f t="shared" si="22"/>
        <v>11</v>
      </c>
      <c r="C731" s="61">
        <f t="shared" si="23"/>
        <v>2019</v>
      </c>
      <c r="D731">
        <v>57.75</v>
      </c>
      <c r="E731">
        <v>62.25</v>
      </c>
    </row>
    <row r="732" spans="1:5">
      <c r="A732" s="16">
        <v>43797</v>
      </c>
      <c r="B732" s="17">
        <f t="shared" si="22"/>
        <v>11</v>
      </c>
      <c r="C732" s="61">
        <f t="shared" si="23"/>
        <v>2019</v>
      </c>
      <c r="D732">
        <v>57.75</v>
      </c>
      <c r="E732">
        <v>62.25</v>
      </c>
    </row>
    <row r="733" spans="1:5">
      <c r="A733" s="16">
        <v>43798</v>
      </c>
      <c r="B733" s="17">
        <f t="shared" si="22"/>
        <v>11</v>
      </c>
      <c r="C733" s="61">
        <f t="shared" si="23"/>
        <v>2019</v>
      </c>
      <c r="D733">
        <v>57.75</v>
      </c>
      <c r="E733">
        <v>62.25</v>
      </c>
    </row>
    <row r="734" spans="1:5">
      <c r="A734" s="16">
        <v>43801</v>
      </c>
      <c r="B734" s="17">
        <f t="shared" si="22"/>
        <v>12</v>
      </c>
      <c r="C734" s="61">
        <f t="shared" si="23"/>
        <v>2019</v>
      </c>
      <c r="D734">
        <v>57.75</v>
      </c>
      <c r="E734">
        <v>62.25</v>
      </c>
    </row>
    <row r="735" spans="1:5">
      <c r="A735" s="16">
        <v>43802</v>
      </c>
      <c r="B735" s="17">
        <f t="shared" si="22"/>
        <v>12</v>
      </c>
      <c r="C735" s="61">
        <f t="shared" si="23"/>
        <v>2019</v>
      </c>
      <c r="D735">
        <v>57.75</v>
      </c>
      <c r="E735">
        <v>62.25</v>
      </c>
    </row>
    <row r="736" spans="1:5">
      <c r="A736" s="16">
        <v>43803</v>
      </c>
      <c r="B736" s="17">
        <f t="shared" si="22"/>
        <v>12</v>
      </c>
      <c r="C736" s="61">
        <f t="shared" si="23"/>
        <v>2019</v>
      </c>
      <c r="D736">
        <v>57.75</v>
      </c>
      <c r="E736">
        <v>62.25</v>
      </c>
    </row>
    <row r="737" spans="1:5">
      <c r="A737" s="16">
        <v>43804</v>
      </c>
      <c r="B737" s="17">
        <f t="shared" si="22"/>
        <v>12</v>
      </c>
      <c r="C737" s="61">
        <f t="shared" si="23"/>
        <v>2019</v>
      </c>
      <c r="D737">
        <v>57.75</v>
      </c>
      <c r="E737">
        <v>62.25</v>
      </c>
    </row>
    <row r="738" spans="1:5">
      <c r="A738" s="16">
        <v>43805</v>
      </c>
      <c r="B738" s="17">
        <f t="shared" si="22"/>
        <v>12</v>
      </c>
      <c r="C738" s="61">
        <f t="shared" si="23"/>
        <v>2019</v>
      </c>
      <c r="D738">
        <v>57.75</v>
      </c>
      <c r="E738">
        <v>62.25</v>
      </c>
    </row>
    <row r="739" spans="1:5">
      <c r="A739" s="16">
        <v>43808</v>
      </c>
      <c r="B739" s="17">
        <f t="shared" si="22"/>
        <v>12</v>
      </c>
      <c r="C739" s="61">
        <f t="shared" si="23"/>
        <v>2019</v>
      </c>
      <c r="D739">
        <v>58</v>
      </c>
      <c r="E739">
        <v>62.5</v>
      </c>
    </row>
    <row r="740" spans="1:5">
      <c r="A740" s="16">
        <v>43809</v>
      </c>
      <c r="B740" s="17">
        <f t="shared" si="22"/>
        <v>12</v>
      </c>
      <c r="C740" s="61">
        <f t="shared" si="23"/>
        <v>2019</v>
      </c>
      <c r="D740">
        <v>58</v>
      </c>
      <c r="E740">
        <v>62.75</v>
      </c>
    </row>
    <row r="741" spans="1:5">
      <c r="A741" s="16">
        <v>43810</v>
      </c>
      <c r="B741" s="17">
        <f t="shared" si="22"/>
        <v>12</v>
      </c>
      <c r="C741" s="61">
        <f t="shared" si="23"/>
        <v>2019</v>
      </c>
      <c r="D741">
        <v>58</v>
      </c>
      <c r="E741">
        <v>63</v>
      </c>
    </row>
    <row r="742" spans="1:5">
      <c r="A742" s="16">
        <v>43811</v>
      </c>
      <c r="B742" s="17">
        <f t="shared" si="22"/>
        <v>12</v>
      </c>
      <c r="C742" s="61">
        <f t="shared" si="23"/>
        <v>2019</v>
      </c>
      <c r="D742">
        <v>58</v>
      </c>
      <c r="E742">
        <v>63</v>
      </c>
    </row>
    <row r="743" spans="1:5">
      <c r="A743" s="16">
        <v>43812</v>
      </c>
      <c r="B743" s="17">
        <f t="shared" si="22"/>
        <v>12</v>
      </c>
      <c r="C743" s="61">
        <f t="shared" si="23"/>
        <v>2019</v>
      </c>
      <c r="D743">
        <v>58</v>
      </c>
      <c r="E743">
        <v>63</v>
      </c>
    </row>
    <row r="744" spans="1:5">
      <c r="A744" s="16">
        <v>43815</v>
      </c>
      <c r="B744" s="17">
        <f t="shared" si="22"/>
        <v>12</v>
      </c>
      <c r="C744" s="61">
        <f t="shared" si="23"/>
        <v>2019</v>
      </c>
      <c r="D744">
        <v>58</v>
      </c>
      <c r="E744">
        <v>63</v>
      </c>
    </row>
    <row r="745" spans="1:5">
      <c r="A745" s="16">
        <v>43816</v>
      </c>
      <c r="B745" s="17">
        <f t="shared" si="22"/>
        <v>12</v>
      </c>
      <c r="C745" s="61">
        <f t="shared" si="23"/>
        <v>2019</v>
      </c>
      <c r="D745">
        <v>58</v>
      </c>
      <c r="E745">
        <v>63</v>
      </c>
    </row>
    <row r="746" spans="1:5">
      <c r="A746" s="16">
        <v>43819</v>
      </c>
      <c r="B746" s="17">
        <f t="shared" si="22"/>
        <v>12</v>
      </c>
      <c r="C746" s="61">
        <f t="shared" si="23"/>
        <v>2019</v>
      </c>
      <c r="D746">
        <v>58</v>
      </c>
      <c r="E746">
        <v>63</v>
      </c>
    </row>
    <row r="747" spans="1:5">
      <c r="A747" s="16">
        <v>43822</v>
      </c>
      <c r="B747" s="17">
        <f t="shared" si="22"/>
        <v>12</v>
      </c>
      <c r="C747" s="61">
        <f t="shared" si="23"/>
        <v>2019</v>
      </c>
      <c r="D747">
        <v>58</v>
      </c>
      <c r="E747">
        <v>63</v>
      </c>
    </row>
    <row r="748" spans="1:5">
      <c r="A748" s="16">
        <v>43825</v>
      </c>
      <c r="B748" s="17">
        <f t="shared" si="22"/>
        <v>12</v>
      </c>
      <c r="C748" s="61">
        <f t="shared" si="23"/>
        <v>2019</v>
      </c>
      <c r="D748">
        <v>58</v>
      </c>
      <c r="E748">
        <v>63</v>
      </c>
    </row>
    <row r="749" spans="1:5">
      <c r="A749" s="16">
        <v>43826</v>
      </c>
      <c r="B749" s="17">
        <f t="shared" si="22"/>
        <v>12</v>
      </c>
      <c r="C749" s="61">
        <f t="shared" si="23"/>
        <v>2019</v>
      </c>
      <c r="D749">
        <v>58</v>
      </c>
      <c r="E749">
        <v>63</v>
      </c>
    </row>
    <row r="750" spans="1:5">
      <c r="A750" s="16">
        <v>43829</v>
      </c>
      <c r="B750" s="17">
        <f t="shared" si="22"/>
        <v>12</v>
      </c>
      <c r="C750" s="61">
        <f t="shared" si="23"/>
        <v>2019</v>
      </c>
      <c r="D750">
        <v>58</v>
      </c>
      <c r="E750">
        <v>63</v>
      </c>
    </row>
    <row r="751" spans="1:5">
      <c r="A751" s="16">
        <v>43832</v>
      </c>
      <c r="B751" s="17">
        <f t="shared" si="22"/>
        <v>1</v>
      </c>
      <c r="C751" s="61">
        <f t="shared" si="23"/>
        <v>2020</v>
      </c>
      <c r="D751">
        <v>58</v>
      </c>
      <c r="E751">
        <v>63</v>
      </c>
    </row>
    <row r="752" spans="1:5">
      <c r="A752" s="16">
        <v>43833</v>
      </c>
      <c r="B752" s="17">
        <f t="shared" si="22"/>
        <v>1</v>
      </c>
      <c r="C752" s="61">
        <f t="shared" si="23"/>
        <v>2020</v>
      </c>
      <c r="D752">
        <v>58</v>
      </c>
      <c r="E752">
        <v>63</v>
      </c>
    </row>
    <row r="753" spans="1:5">
      <c r="A753" s="16">
        <v>43836</v>
      </c>
      <c r="B753" s="17">
        <f t="shared" si="22"/>
        <v>1</v>
      </c>
      <c r="C753" s="61">
        <f t="shared" si="23"/>
        <v>2020</v>
      </c>
      <c r="D753">
        <v>58</v>
      </c>
      <c r="E753">
        <v>63</v>
      </c>
    </row>
    <row r="754" spans="1:5">
      <c r="A754" s="16">
        <v>43837</v>
      </c>
      <c r="B754" s="17">
        <f t="shared" si="22"/>
        <v>1</v>
      </c>
      <c r="C754" s="61">
        <f t="shared" si="23"/>
        <v>2020</v>
      </c>
      <c r="D754">
        <v>58</v>
      </c>
      <c r="E754">
        <v>63</v>
      </c>
    </row>
    <row r="755" spans="1:5">
      <c r="A755" s="16">
        <v>43838</v>
      </c>
      <c r="B755" s="17">
        <f t="shared" si="22"/>
        <v>1</v>
      </c>
      <c r="C755" s="61">
        <f t="shared" si="23"/>
        <v>2020</v>
      </c>
      <c r="D755">
        <v>58</v>
      </c>
      <c r="E755">
        <v>63</v>
      </c>
    </row>
    <row r="756" spans="1:5">
      <c r="A756" s="16">
        <v>43839</v>
      </c>
      <c r="B756" s="17">
        <f t="shared" si="22"/>
        <v>1</v>
      </c>
      <c r="C756" s="61">
        <f t="shared" si="23"/>
        <v>2020</v>
      </c>
      <c r="D756">
        <v>58</v>
      </c>
      <c r="E756">
        <v>63</v>
      </c>
    </row>
    <row r="757" spans="1:5">
      <c r="A757" s="16">
        <v>43840</v>
      </c>
      <c r="B757" s="17">
        <f t="shared" si="22"/>
        <v>1</v>
      </c>
      <c r="C757" s="61">
        <f t="shared" si="23"/>
        <v>2020</v>
      </c>
      <c r="D757">
        <v>58</v>
      </c>
      <c r="E757">
        <v>63</v>
      </c>
    </row>
    <row r="758" spans="1:5">
      <c r="A758" s="16">
        <v>43843</v>
      </c>
      <c r="B758" s="17">
        <f t="shared" si="22"/>
        <v>1</v>
      </c>
      <c r="C758" s="61">
        <f t="shared" si="23"/>
        <v>2020</v>
      </c>
      <c r="D758">
        <v>58</v>
      </c>
      <c r="E758">
        <v>63</v>
      </c>
    </row>
    <row r="759" spans="1:5">
      <c r="A759" s="16">
        <v>43844</v>
      </c>
      <c r="B759" s="17">
        <f t="shared" si="22"/>
        <v>1</v>
      </c>
      <c r="C759" s="61">
        <f t="shared" si="23"/>
        <v>2020</v>
      </c>
      <c r="D759">
        <v>58</v>
      </c>
      <c r="E759">
        <v>63</v>
      </c>
    </row>
    <row r="760" spans="1:5">
      <c r="A760" s="16">
        <v>43845</v>
      </c>
      <c r="B760" s="17">
        <f t="shared" si="22"/>
        <v>1</v>
      </c>
      <c r="C760" s="61">
        <f t="shared" si="23"/>
        <v>2020</v>
      </c>
      <c r="D760">
        <v>58</v>
      </c>
      <c r="E760">
        <v>63</v>
      </c>
    </row>
    <row r="761" spans="1:5">
      <c r="A761" s="16">
        <v>43846</v>
      </c>
      <c r="B761" s="17">
        <f t="shared" si="22"/>
        <v>1</v>
      </c>
      <c r="C761" s="61">
        <f t="shared" si="23"/>
        <v>2020</v>
      </c>
      <c r="D761">
        <v>58</v>
      </c>
      <c r="E761">
        <v>63</v>
      </c>
    </row>
    <row r="762" spans="1:5">
      <c r="A762" s="16">
        <v>43847</v>
      </c>
      <c r="B762" s="17">
        <f t="shared" si="22"/>
        <v>1</v>
      </c>
      <c r="C762" s="61">
        <f t="shared" si="23"/>
        <v>2020</v>
      </c>
      <c r="D762">
        <v>58</v>
      </c>
      <c r="E762">
        <v>63</v>
      </c>
    </row>
    <row r="763" spans="1:5">
      <c r="A763" s="16">
        <v>43850</v>
      </c>
      <c r="B763" s="17">
        <f t="shared" si="22"/>
        <v>1</v>
      </c>
      <c r="C763" s="61">
        <f t="shared" si="23"/>
        <v>2020</v>
      </c>
      <c r="D763">
        <v>58</v>
      </c>
      <c r="E763">
        <v>63</v>
      </c>
    </row>
    <row r="764" spans="1:5">
      <c r="A764" s="16">
        <v>43851</v>
      </c>
      <c r="B764" s="17">
        <f t="shared" si="22"/>
        <v>1</v>
      </c>
      <c r="C764" s="61">
        <f t="shared" si="23"/>
        <v>2020</v>
      </c>
      <c r="D764">
        <v>58</v>
      </c>
      <c r="E764">
        <v>63</v>
      </c>
    </row>
    <row r="765" spans="1:5">
      <c r="A765" s="16">
        <v>43852</v>
      </c>
      <c r="B765" s="17">
        <f t="shared" si="22"/>
        <v>1</v>
      </c>
      <c r="C765" s="61">
        <f t="shared" si="23"/>
        <v>2020</v>
      </c>
      <c r="D765">
        <v>58</v>
      </c>
      <c r="E765">
        <v>63</v>
      </c>
    </row>
    <row r="766" spans="1:5">
      <c r="A766" s="16">
        <v>43853</v>
      </c>
      <c r="B766" s="17">
        <f t="shared" si="22"/>
        <v>1</v>
      </c>
      <c r="C766" s="61">
        <f t="shared" si="23"/>
        <v>2020</v>
      </c>
      <c r="D766">
        <v>58</v>
      </c>
      <c r="E766">
        <v>63</v>
      </c>
    </row>
    <row r="767" spans="1:5">
      <c r="A767" s="16">
        <v>43854</v>
      </c>
      <c r="B767" s="17">
        <f t="shared" si="22"/>
        <v>1</v>
      </c>
      <c r="C767" s="61">
        <f t="shared" si="23"/>
        <v>2020</v>
      </c>
      <c r="D767">
        <v>58</v>
      </c>
      <c r="E767">
        <v>63</v>
      </c>
    </row>
    <row r="768" spans="1:5">
      <c r="A768" s="16">
        <v>43857</v>
      </c>
      <c r="B768" s="17">
        <f t="shared" si="22"/>
        <v>1</v>
      </c>
      <c r="C768" s="61">
        <f t="shared" si="23"/>
        <v>2020</v>
      </c>
      <c r="D768">
        <v>58</v>
      </c>
      <c r="E768">
        <v>63</v>
      </c>
    </row>
    <row r="769" spans="1:5">
      <c r="A769" s="16">
        <v>43858</v>
      </c>
      <c r="B769" s="17">
        <f t="shared" si="22"/>
        <v>1</v>
      </c>
      <c r="C769" s="61">
        <f t="shared" si="23"/>
        <v>2020</v>
      </c>
      <c r="D769">
        <v>58</v>
      </c>
      <c r="E769">
        <v>63</v>
      </c>
    </row>
    <row r="770" spans="1:5">
      <c r="A770" s="16">
        <v>43859</v>
      </c>
      <c r="B770" s="17">
        <f t="shared" si="22"/>
        <v>1</v>
      </c>
      <c r="C770" s="61">
        <f t="shared" si="23"/>
        <v>2020</v>
      </c>
      <c r="D770">
        <v>58</v>
      </c>
      <c r="E770">
        <v>63</v>
      </c>
    </row>
    <row r="771" spans="1:5">
      <c r="A771" s="16">
        <v>43860</v>
      </c>
      <c r="B771" s="17">
        <f t="shared" ref="B771:B834" si="24">+MONTH(A771)</f>
        <v>1</v>
      </c>
      <c r="C771" s="61">
        <f t="shared" ref="C771:C834" si="25">+YEAR(A771)</f>
        <v>2020</v>
      </c>
      <c r="D771">
        <v>58</v>
      </c>
      <c r="E771">
        <v>63</v>
      </c>
    </row>
    <row r="772" spans="1:5">
      <c r="A772" s="16">
        <v>43861</v>
      </c>
      <c r="B772" s="17">
        <f t="shared" si="24"/>
        <v>1</v>
      </c>
      <c r="C772" s="61">
        <f t="shared" si="25"/>
        <v>2020</v>
      </c>
      <c r="D772">
        <v>58</v>
      </c>
      <c r="E772">
        <v>63</v>
      </c>
    </row>
    <row r="773" spans="1:5">
      <c r="A773" s="16">
        <v>43864</v>
      </c>
      <c r="B773" s="17">
        <f t="shared" si="24"/>
        <v>2</v>
      </c>
      <c r="C773" s="61">
        <f t="shared" si="25"/>
        <v>2020</v>
      </c>
      <c r="D773">
        <v>58</v>
      </c>
      <c r="E773">
        <v>63</v>
      </c>
    </row>
    <row r="774" spans="1:5">
      <c r="A774" s="16">
        <v>43865</v>
      </c>
      <c r="B774" s="17">
        <f t="shared" si="24"/>
        <v>2</v>
      </c>
      <c r="C774" s="61">
        <f t="shared" si="25"/>
        <v>2020</v>
      </c>
      <c r="D774">
        <v>58</v>
      </c>
      <c r="E774">
        <v>63</v>
      </c>
    </row>
    <row r="775" spans="1:5">
      <c r="A775" s="16">
        <v>43866</v>
      </c>
      <c r="B775" s="17">
        <f t="shared" si="24"/>
        <v>2</v>
      </c>
      <c r="C775" s="61">
        <f t="shared" si="25"/>
        <v>2020</v>
      </c>
      <c r="D775">
        <v>58</v>
      </c>
      <c r="E775">
        <v>63</v>
      </c>
    </row>
    <row r="776" spans="1:5">
      <c r="A776" s="16">
        <v>43867</v>
      </c>
      <c r="B776" s="17">
        <f t="shared" si="24"/>
        <v>2</v>
      </c>
      <c r="C776" s="61">
        <f t="shared" si="25"/>
        <v>2020</v>
      </c>
      <c r="D776">
        <v>58</v>
      </c>
      <c r="E776">
        <v>63</v>
      </c>
    </row>
    <row r="777" spans="1:5">
      <c r="A777" s="16">
        <v>43868</v>
      </c>
      <c r="B777" s="17">
        <f t="shared" si="24"/>
        <v>2</v>
      </c>
      <c r="C777" s="61">
        <f t="shared" si="25"/>
        <v>2020</v>
      </c>
      <c r="D777">
        <v>58</v>
      </c>
      <c r="E777">
        <v>63</v>
      </c>
    </row>
    <row r="778" spans="1:5">
      <c r="A778" s="16">
        <v>43871</v>
      </c>
      <c r="B778" s="17">
        <f t="shared" si="24"/>
        <v>2</v>
      </c>
      <c r="C778" s="61">
        <f t="shared" si="25"/>
        <v>2020</v>
      </c>
      <c r="D778">
        <v>58</v>
      </c>
      <c r="E778">
        <v>63</v>
      </c>
    </row>
    <row r="779" spans="1:5">
      <c r="A779" s="16">
        <v>43872</v>
      </c>
      <c r="B779" s="17">
        <f t="shared" si="24"/>
        <v>2</v>
      </c>
      <c r="C779" s="61">
        <f t="shared" si="25"/>
        <v>2020</v>
      </c>
      <c r="D779">
        <v>58.25</v>
      </c>
      <c r="E779">
        <v>63.25</v>
      </c>
    </row>
    <row r="780" spans="1:5">
      <c r="A780" s="16">
        <v>43873</v>
      </c>
      <c r="B780" s="17">
        <f t="shared" si="24"/>
        <v>2</v>
      </c>
      <c r="C780" s="61">
        <f t="shared" si="25"/>
        <v>2020</v>
      </c>
      <c r="D780">
        <v>58.25</v>
      </c>
      <c r="E780">
        <v>63.25</v>
      </c>
    </row>
    <row r="781" spans="1:5">
      <c r="A781" s="16">
        <v>43874</v>
      </c>
      <c r="B781" s="17">
        <f t="shared" si="24"/>
        <v>2</v>
      </c>
      <c r="C781" s="61">
        <f t="shared" si="25"/>
        <v>2020</v>
      </c>
      <c r="D781">
        <v>58.25</v>
      </c>
      <c r="E781">
        <v>63.25</v>
      </c>
    </row>
    <row r="782" spans="1:5">
      <c r="A782" s="16">
        <v>43875</v>
      </c>
      <c r="B782" s="17">
        <f t="shared" si="24"/>
        <v>2</v>
      </c>
      <c r="C782" s="61">
        <f t="shared" si="25"/>
        <v>2020</v>
      </c>
      <c r="D782">
        <v>58.25</v>
      </c>
      <c r="E782">
        <v>63.25</v>
      </c>
    </row>
    <row r="783" spans="1:5">
      <c r="A783" s="16">
        <v>43878</v>
      </c>
      <c r="B783" s="17">
        <f t="shared" si="24"/>
        <v>2</v>
      </c>
      <c r="C783" s="61">
        <f t="shared" si="25"/>
        <v>2020</v>
      </c>
      <c r="D783">
        <v>58.25</v>
      </c>
      <c r="E783">
        <v>63.25</v>
      </c>
    </row>
    <row r="784" spans="1:5">
      <c r="A784" s="16">
        <v>43879</v>
      </c>
      <c r="B784" s="17">
        <f t="shared" si="24"/>
        <v>2</v>
      </c>
      <c r="C784" s="61">
        <f t="shared" si="25"/>
        <v>2020</v>
      </c>
      <c r="D784">
        <v>58.25</v>
      </c>
      <c r="E784">
        <v>63.25</v>
      </c>
    </row>
    <row r="785" spans="1:5">
      <c r="A785" s="16">
        <v>43880</v>
      </c>
      <c r="B785" s="17">
        <f t="shared" si="24"/>
        <v>2</v>
      </c>
      <c r="C785" s="61">
        <f t="shared" si="25"/>
        <v>2020</v>
      </c>
      <c r="D785">
        <v>58.5</v>
      </c>
      <c r="E785">
        <v>63.5</v>
      </c>
    </row>
    <row r="786" spans="1:5">
      <c r="A786" s="16">
        <v>43881</v>
      </c>
      <c r="B786" s="17">
        <f t="shared" si="24"/>
        <v>2</v>
      </c>
      <c r="C786" s="61">
        <f t="shared" si="25"/>
        <v>2020</v>
      </c>
      <c r="D786">
        <v>58.5</v>
      </c>
      <c r="E786">
        <v>63.5</v>
      </c>
    </row>
    <row r="787" spans="1:5">
      <c r="A787" s="16">
        <v>43882</v>
      </c>
      <c r="B787" s="17">
        <f t="shared" si="24"/>
        <v>2</v>
      </c>
      <c r="C787" s="61">
        <f t="shared" si="25"/>
        <v>2020</v>
      </c>
      <c r="D787">
        <v>58.5</v>
      </c>
      <c r="E787">
        <v>63.5</v>
      </c>
    </row>
    <row r="788" spans="1:5">
      <c r="A788" s="16">
        <v>43887</v>
      </c>
      <c r="B788" s="17">
        <f t="shared" si="24"/>
        <v>2</v>
      </c>
      <c r="C788" s="61">
        <f t="shared" si="25"/>
        <v>2020</v>
      </c>
      <c r="D788">
        <v>58.75</v>
      </c>
      <c r="E788">
        <v>63.75</v>
      </c>
    </row>
    <row r="789" spans="1:5">
      <c r="A789" s="16">
        <v>43888</v>
      </c>
      <c r="B789" s="17">
        <f t="shared" si="24"/>
        <v>2</v>
      </c>
      <c r="C789" s="61">
        <f t="shared" si="25"/>
        <v>2020</v>
      </c>
      <c r="D789">
        <v>58.75</v>
      </c>
      <c r="E789">
        <v>63.75</v>
      </c>
    </row>
    <row r="790" spans="1:5">
      <c r="A790" s="16">
        <v>43889</v>
      </c>
      <c r="B790" s="17">
        <f t="shared" si="24"/>
        <v>2</v>
      </c>
      <c r="C790" s="61">
        <f t="shared" si="25"/>
        <v>2020</v>
      </c>
      <c r="D790">
        <v>59</v>
      </c>
      <c r="E790">
        <v>64</v>
      </c>
    </row>
    <row r="791" spans="1:5">
      <c r="A791" s="16">
        <v>43892</v>
      </c>
      <c r="B791" s="17">
        <f t="shared" si="24"/>
        <v>3</v>
      </c>
      <c r="C791" s="61">
        <f t="shared" si="25"/>
        <v>2020</v>
      </c>
      <c r="D791">
        <v>59</v>
      </c>
      <c r="E791">
        <v>64</v>
      </c>
    </row>
    <row r="792" spans="1:5">
      <c r="A792" s="16">
        <v>43893</v>
      </c>
      <c r="B792" s="17">
        <f t="shared" si="24"/>
        <v>3</v>
      </c>
      <c r="C792" s="61">
        <f t="shared" si="25"/>
        <v>2020</v>
      </c>
      <c r="D792">
        <v>59</v>
      </c>
      <c r="E792">
        <v>64</v>
      </c>
    </row>
    <row r="793" spans="1:5">
      <c r="A793" s="16">
        <v>43894</v>
      </c>
      <c r="B793" s="17">
        <f t="shared" si="24"/>
        <v>3</v>
      </c>
      <c r="C793" s="61">
        <f t="shared" si="25"/>
        <v>2020</v>
      </c>
      <c r="D793">
        <v>59</v>
      </c>
      <c r="E793">
        <v>64</v>
      </c>
    </row>
    <row r="794" spans="1:5">
      <c r="A794" s="16">
        <v>43895</v>
      </c>
      <c r="B794" s="17">
        <f t="shared" si="24"/>
        <v>3</v>
      </c>
      <c r="C794" s="61">
        <f t="shared" si="25"/>
        <v>2020</v>
      </c>
      <c r="D794">
        <v>59</v>
      </c>
      <c r="E794">
        <v>64</v>
      </c>
    </row>
    <row r="795" spans="1:5">
      <c r="A795" s="16">
        <v>43896</v>
      </c>
      <c r="B795" s="17">
        <f t="shared" si="24"/>
        <v>3</v>
      </c>
      <c r="C795" s="61">
        <f t="shared" si="25"/>
        <v>2020</v>
      </c>
      <c r="D795">
        <v>59</v>
      </c>
      <c r="E795">
        <v>64</v>
      </c>
    </row>
    <row r="796" spans="1:5">
      <c r="A796" s="16">
        <v>43899</v>
      </c>
      <c r="B796" s="17">
        <f t="shared" si="24"/>
        <v>3</v>
      </c>
      <c r="C796" s="61">
        <f t="shared" si="25"/>
        <v>2020</v>
      </c>
      <c r="D796">
        <v>59</v>
      </c>
      <c r="E796">
        <v>64</v>
      </c>
    </row>
    <row r="797" spans="1:5">
      <c r="A797" s="16">
        <v>43900</v>
      </c>
      <c r="B797" s="17">
        <f t="shared" si="24"/>
        <v>3</v>
      </c>
      <c r="C797" s="61">
        <f t="shared" si="25"/>
        <v>2020</v>
      </c>
      <c r="D797">
        <v>59</v>
      </c>
      <c r="E797">
        <v>64</v>
      </c>
    </row>
    <row r="798" spans="1:5">
      <c r="A798" s="16">
        <v>43901</v>
      </c>
      <c r="B798" s="17">
        <f t="shared" si="24"/>
        <v>3</v>
      </c>
      <c r="C798" s="61">
        <f t="shared" si="25"/>
        <v>2020</v>
      </c>
      <c r="D798">
        <v>59</v>
      </c>
      <c r="E798">
        <v>64</v>
      </c>
    </row>
    <row r="799" spans="1:5">
      <c r="A799" s="16">
        <v>43902</v>
      </c>
      <c r="B799" s="17">
        <f t="shared" si="24"/>
        <v>3</v>
      </c>
      <c r="C799" s="61">
        <f t="shared" si="25"/>
        <v>2020</v>
      </c>
      <c r="D799">
        <v>59.5</v>
      </c>
      <c r="E799">
        <v>64.5</v>
      </c>
    </row>
    <row r="800" spans="1:5">
      <c r="A800" s="16">
        <v>43903</v>
      </c>
      <c r="B800" s="17">
        <f t="shared" si="24"/>
        <v>3</v>
      </c>
      <c r="C800" s="61">
        <f t="shared" si="25"/>
        <v>2020</v>
      </c>
      <c r="D800">
        <v>59.5</v>
      </c>
      <c r="E800">
        <v>64.5</v>
      </c>
    </row>
    <row r="801" spans="1:5">
      <c r="A801" s="16">
        <v>43906</v>
      </c>
      <c r="B801" s="17">
        <f t="shared" si="24"/>
        <v>3</v>
      </c>
      <c r="C801" s="61">
        <f t="shared" si="25"/>
        <v>2020</v>
      </c>
      <c r="D801">
        <v>59.5</v>
      </c>
      <c r="E801">
        <v>64.5</v>
      </c>
    </row>
    <row r="802" spans="1:5">
      <c r="A802" s="16">
        <v>43907</v>
      </c>
      <c r="B802" s="17">
        <f t="shared" si="24"/>
        <v>3</v>
      </c>
      <c r="C802" s="61">
        <f t="shared" si="25"/>
        <v>2020</v>
      </c>
      <c r="D802">
        <v>59.5</v>
      </c>
      <c r="E802">
        <v>64.5</v>
      </c>
    </row>
    <row r="803" spans="1:5">
      <c r="A803" s="16">
        <v>43908</v>
      </c>
      <c r="B803" s="17">
        <f t="shared" si="24"/>
        <v>3</v>
      </c>
      <c r="C803" s="61">
        <f t="shared" si="25"/>
        <v>2020</v>
      </c>
      <c r="D803">
        <v>60</v>
      </c>
      <c r="E803">
        <v>65</v>
      </c>
    </row>
    <row r="804" spans="1:5">
      <c r="A804" s="16">
        <v>43909</v>
      </c>
      <c r="B804" s="17">
        <f t="shared" si="24"/>
        <v>3</v>
      </c>
      <c r="C804" s="61">
        <f t="shared" si="25"/>
        <v>2020</v>
      </c>
      <c r="D804">
        <v>60</v>
      </c>
      <c r="E804">
        <v>65</v>
      </c>
    </row>
    <row r="805" spans="1:5">
      <c r="A805" s="16">
        <v>43910</v>
      </c>
      <c r="B805" s="17">
        <f t="shared" si="24"/>
        <v>3</v>
      </c>
      <c r="C805" s="61">
        <f t="shared" si="25"/>
        <v>2020</v>
      </c>
      <c r="D805">
        <v>60</v>
      </c>
      <c r="E805">
        <v>65</v>
      </c>
    </row>
    <row r="806" spans="1:5">
      <c r="A806" s="16">
        <v>43915</v>
      </c>
      <c r="B806" s="17">
        <f t="shared" si="24"/>
        <v>3</v>
      </c>
      <c r="C806" s="61">
        <f t="shared" si="25"/>
        <v>2020</v>
      </c>
      <c r="D806">
        <v>60.25</v>
      </c>
      <c r="E806">
        <v>65.25</v>
      </c>
    </row>
    <row r="807" spans="1:5">
      <c r="A807" s="16">
        <v>43916</v>
      </c>
      <c r="B807" s="17">
        <f t="shared" si="24"/>
        <v>3</v>
      </c>
      <c r="C807" s="61">
        <f t="shared" si="25"/>
        <v>2020</v>
      </c>
      <c r="D807">
        <v>60.25</v>
      </c>
      <c r="E807">
        <v>65.25</v>
      </c>
    </row>
    <row r="808" spans="1:5">
      <c r="A808" s="16">
        <v>43917</v>
      </c>
      <c r="B808" s="17">
        <f t="shared" si="24"/>
        <v>3</v>
      </c>
      <c r="C808" s="61">
        <f t="shared" si="25"/>
        <v>2020</v>
      </c>
      <c r="D808">
        <v>60.5</v>
      </c>
      <c r="E808">
        <v>65.5</v>
      </c>
    </row>
    <row r="809" spans="1:5">
      <c r="A809" s="16">
        <v>43920</v>
      </c>
      <c r="B809" s="17">
        <f t="shared" si="24"/>
        <v>3</v>
      </c>
      <c r="C809" s="61">
        <f t="shared" si="25"/>
        <v>2020</v>
      </c>
      <c r="D809">
        <v>60.75</v>
      </c>
      <c r="E809">
        <v>65.75</v>
      </c>
    </row>
    <row r="810" spans="1:5">
      <c r="A810" s="16">
        <v>43922</v>
      </c>
      <c r="B810" s="17">
        <f t="shared" si="24"/>
        <v>4</v>
      </c>
      <c r="C810" s="61">
        <f t="shared" si="25"/>
        <v>2020</v>
      </c>
      <c r="D810">
        <v>61</v>
      </c>
      <c r="E810">
        <v>66</v>
      </c>
    </row>
    <row r="811" spans="1:5">
      <c r="A811" s="16">
        <v>43923</v>
      </c>
      <c r="B811" s="17">
        <f t="shared" si="24"/>
        <v>4</v>
      </c>
      <c r="C811" s="61">
        <f t="shared" si="25"/>
        <v>2020</v>
      </c>
      <c r="D811">
        <v>61</v>
      </c>
      <c r="E811">
        <v>66</v>
      </c>
    </row>
    <row r="812" spans="1:5">
      <c r="A812" s="16">
        <v>43924</v>
      </c>
      <c r="B812" s="17">
        <f t="shared" si="24"/>
        <v>4</v>
      </c>
      <c r="C812" s="61">
        <f t="shared" si="25"/>
        <v>2020</v>
      </c>
      <c r="D812">
        <v>61</v>
      </c>
      <c r="E812">
        <v>66</v>
      </c>
    </row>
    <row r="813" spans="1:5">
      <c r="A813" s="16">
        <v>43927</v>
      </c>
      <c r="B813" s="17">
        <f t="shared" si="24"/>
        <v>4</v>
      </c>
      <c r="C813" s="61">
        <f t="shared" si="25"/>
        <v>2020</v>
      </c>
      <c r="D813">
        <v>61.25</v>
      </c>
      <c r="E813">
        <v>66.25</v>
      </c>
    </row>
    <row r="814" spans="1:5">
      <c r="A814" s="16">
        <v>43928</v>
      </c>
      <c r="B814" s="17">
        <f t="shared" si="24"/>
        <v>4</v>
      </c>
      <c r="C814" s="61">
        <f t="shared" si="25"/>
        <v>2020</v>
      </c>
      <c r="D814">
        <v>61.5</v>
      </c>
      <c r="E814">
        <v>66.5</v>
      </c>
    </row>
    <row r="815" spans="1:5">
      <c r="A815" s="16">
        <v>43929</v>
      </c>
      <c r="B815" s="17">
        <f t="shared" si="24"/>
        <v>4</v>
      </c>
      <c r="C815" s="61">
        <f t="shared" si="25"/>
        <v>2020</v>
      </c>
      <c r="D815">
        <v>61.5</v>
      </c>
      <c r="E815">
        <v>66.5</v>
      </c>
    </row>
    <row r="816" spans="1:5">
      <c r="A816" s="16">
        <v>43934</v>
      </c>
      <c r="B816" s="17">
        <f t="shared" si="24"/>
        <v>4</v>
      </c>
      <c r="C816" s="61">
        <f t="shared" si="25"/>
        <v>2020</v>
      </c>
      <c r="D816">
        <v>61.75</v>
      </c>
      <c r="E816">
        <v>66.75</v>
      </c>
    </row>
    <row r="817" spans="1:5">
      <c r="A817" s="16">
        <v>43935</v>
      </c>
      <c r="B817" s="17">
        <f t="shared" si="24"/>
        <v>4</v>
      </c>
      <c r="C817" s="61">
        <f t="shared" si="25"/>
        <v>2020</v>
      </c>
      <c r="D817">
        <v>61.75</v>
      </c>
      <c r="E817">
        <v>66.75</v>
      </c>
    </row>
    <row r="818" spans="1:5">
      <c r="A818" s="16">
        <v>43936</v>
      </c>
      <c r="B818" s="17">
        <f t="shared" si="24"/>
        <v>4</v>
      </c>
      <c r="C818" s="61">
        <f t="shared" si="25"/>
        <v>2020</v>
      </c>
      <c r="D818">
        <v>61.75</v>
      </c>
      <c r="E818">
        <v>66.75</v>
      </c>
    </row>
    <row r="819" spans="1:5">
      <c r="A819" s="16">
        <v>43937</v>
      </c>
      <c r="B819" s="17">
        <f t="shared" si="24"/>
        <v>4</v>
      </c>
      <c r="C819" s="61">
        <f t="shared" si="25"/>
        <v>2020</v>
      </c>
      <c r="D819">
        <v>62.25</v>
      </c>
      <c r="E819">
        <v>67.25</v>
      </c>
    </row>
    <row r="820" spans="1:5">
      <c r="A820" s="16">
        <v>43938</v>
      </c>
      <c r="B820" s="17">
        <f t="shared" si="24"/>
        <v>4</v>
      </c>
      <c r="C820" s="61">
        <f t="shared" si="25"/>
        <v>2020</v>
      </c>
      <c r="D820">
        <v>62.25</v>
      </c>
      <c r="E820">
        <v>67.25</v>
      </c>
    </row>
    <row r="821" spans="1:5">
      <c r="A821" s="16">
        <v>43941</v>
      </c>
      <c r="B821" s="17">
        <f t="shared" si="24"/>
        <v>4</v>
      </c>
      <c r="C821" s="61">
        <f t="shared" si="25"/>
        <v>2020</v>
      </c>
      <c r="D821">
        <v>62.5</v>
      </c>
      <c r="E821">
        <v>67.5</v>
      </c>
    </row>
    <row r="822" spans="1:5">
      <c r="A822" s="16">
        <v>43942</v>
      </c>
      <c r="B822" s="17">
        <f t="shared" si="24"/>
        <v>4</v>
      </c>
      <c r="C822" s="61">
        <f t="shared" si="25"/>
        <v>2020</v>
      </c>
      <c r="D822">
        <v>62.75</v>
      </c>
      <c r="E822">
        <v>67.75</v>
      </c>
    </row>
    <row r="823" spans="1:5">
      <c r="A823" s="16">
        <v>43943</v>
      </c>
      <c r="B823" s="17">
        <f t="shared" si="24"/>
        <v>4</v>
      </c>
      <c r="C823" s="61">
        <f t="shared" si="25"/>
        <v>2020</v>
      </c>
      <c r="D823">
        <v>62.75</v>
      </c>
      <c r="E823">
        <v>67.75</v>
      </c>
    </row>
    <row r="824" spans="1:5">
      <c r="A824" s="16">
        <v>43944</v>
      </c>
      <c r="B824" s="17">
        <f t="shared" si="24"/>
        <v>4</v>
      </c>
      <c r="C824" s="61">
        <f t="shared" si="25"/>
        <v>2020</v>
      </c>
      <c r="D824">
        <v>62.75</v>
      </c>
      <c r="E824">
        <v>67.75</v>
      </c>
    </row>
    <row r="825" spans="1:5">
      <c r="A825" s="16">
        <v>43945</v>
      </c>
      <c r="B825" s="17">
        <f t="shared" si="24"/>
        <v>4</v>
      </c>
      <c r="C825" s="61">
        <f t="shared" si="25"/>
        <v>2020</v>
      </c>
      <c r="D825">
        <v>63.25</v>
      </c>
      <c r="E825">
        <v>68.25</v>
      </c>
    </row>
    <row r="826" spans="1:5">
      <c r="A826" s="16">
        <v>43948</v>
      </c>
      <c r="B826" s="17">
        <f t="shared" si="24"/>
        <v>4</v>
      </c>
      <c r="C826" s="61">
        <f t="shared" si="25"/>
        <v>2020</v>
      </c>
      <c r="D826">
        <v>63.25</v>
      </c>
      <c r="E826">
        <v>68.25</v>
      </c>
    </row>
    <row r="827" spans="1:5">
      <c r="A827" s="16">
        <v>43949</v>
      </c>
      <c r="B827" s="17">
        <f t="shared" si="24"/>
        <v>4</v>
      </c>
      <c r="C827" s="61">
        <f t="shared" si="25"/>
        <v>2020</v>
      </c>
      <c r="D827">
        <v>63.5</v>
      </c>
      <c r="E827">
        <v>68.5</v>
      </c>
    </row>
    <row r="828" spans="1:5">
      <c r="A828" s="16">
        <v>43950</v>
      </c>
      <c r="B828" s="17">
        <f t="shared" si="24"/>
        <v>4</v>
      </c>
      <c r="C828" s="61">
        <f t="shared" si="25"/>
        <v>2020</v>
      </c>
      <c r="D828">
        <v>63.5</v>
      </c>
      <c r="E828">
        <v>68.5</v>
      </c>
    </row>
    <row r="829" spans="1:5">
      <c r="A829" s="16">
        <v>43951</v>
      </c>
      <c r="B829" s="17">
        <f t="shared" si="24"/>
        <v>4</v>
      </c>
      <c r="C829" s="61">
        <f t="shared" si="25"/>
        <v>2020</v>
      </c>
      <c r="D829">
        <v>63.75</v>
      </c>
      <c r="E829">
        <v>68.75</v>
      </c>
    </row>
    <row r="830" spans="1:5">
      <c r="A830" s="16">
        <v>43955</v>
      </c>
      <c r="B830" s="17">
        <f t="shared" si="24"/>
        <v>5</v>
      </c>
      <c r="C830" s="61">
        <f t="shared" si="25"/>
        <v>2020</v>
      </c>
      <c r="D830">
        <v>63.75</v>
      </c>
      <c r="E830">
        <v>68.75</v>
      </c>
    </row>
    <row r="831" spans="1:5">
      <c r="A831" s="16">
        <v>43956</v>
      </c>
      <c r="B831" s="17">
        <f t="shared" si="24"/>
        <v>5</v>
      </c>
      <c r="C831" s="61">
        <f t="shared" si="25"/>
        <v>2020</v>
      </c>
      <c r="D831">
        <v>63.75</v>
      </c>
      <c r="E831">
        <v>68.75</v>
      </c>
    </row>
    <row r="832" spans="1:5">
      <c r="A832" s="16">
        <v>43957</v>
      </c>
      <c r="B832" s="17">
        <f t="shared" si="24"/>
        <v>5</v>
      </c>
      <c r="C832" s="61">
        <f t="shared" si="25"/>
        <v>2020</v>
      </c>
      <c r="D832">
        <v>64.25</v>
      </c>
      <c r="E832">
        <v>69.25</v>
      </c>
    </row>
    <row r="833" spans="1:5">
      <c r="A833" s="16">
        <v>43958</v>
      </c>
      <c r="B833" s="17">
        <f t="shared" si="24"/>
        <v>5</v>
      </c>
      <c r="C833" s="61">
        <f t="shared" si="25"/>
        <v>2020</v>
      </c>
      <c r="D833">
        <v>64.25</v>
      </c>
      <c r="E833">
        <v>69.25</v>
      </c>
    </row>
    <row r="834" spans="1:5">
      <c r="A834" s="16">
        <v>43959</v>
      </c>
      <c r="B834" s="17">
        <f t="shared" si="24"/>
        <v>5</v>
      </c>
      <c r="C834" s="61">
        <f t="shared" si="25"/>
        <v>2020</v>
      </c>
      <c r="D834">
        <v>64.25</v>
      </c>
      <c r="E834">
        <v>69.25</v>
      </c>
    </row>
    <row r="835" spans="1:5">
      <c r="A835" s="16">
        <v>43962</v>
      </c>
      <c r="B835" s="17">
        <f t="shared" ref="B835:B898" si="26">+MONTH(A835)</f>
        <v>5</v>
      </c>
      <c r="C835" s="61">
        <f t="shared" ref="C835:C898" si="27">+YEAR(A835)</f>
        <v>2020</v>
      </c>
      <c r="D835">
        <v>64.25</v>
      </c>
      <c r="E835">
        <v>69.25</v>
      </c>
    </row>
    <row r="836" spans="1:5">
      <c r="A836" s="16">
        <v>43963</v>
      </c>
      <c r="B836" s="17">
        <f t="shared" si="26"/>
        <v>5</v>
      </c>
      <c r="C836" s="61">
        <f t="shared" si="27"/>
        <v>2020</v>
      </c>
      <c r="D836">
        <v>64.25</v>
      </c>
      <c r="E836">
        <v>69.25</v>
      </c>
    </row>
    <row r="837" spans="1:5">
      <c r="A837" s="16">
        <v>43964</v>
      </c>
      <c r="B837" s="17">
        <f t="shared" si="26"/>
        <v>5</v>
      </c>
      <c r="C837" s="61">
        <f t="shared" si="27"/>
        <v>2020</v>
      </c>
      <c r="D837">
        <v>64.75</v>
      </c>
      <c r="E837">
        <v>69.75</v>
      </c>
    </row>
    <row r="838" spans="1:5">
      <c r="A838" s="16">
        <v>43965</v>
      </c>
      <c r="B838" s="17">
        <f t="shared" si="26"/>
        <v>5</v>
      </c>
      <c r="C838" s="61">
        <f t="shared" si="27"/>
        <v>2020</v>
      </c>
      <c r="D838">
        <v>64.75</v>
      </c>
      <c r="E838">
        <v>69.75</v>
      </c>
    </row>
    <row r="839" spans="1:5">
      <c r="A839" s="16">
        <v>43966</v>
      </c>
      <c r="B839" s="17">
        <f t="shared" si="26"/>
        <v>5</v>
      </c>
      <c r="C839" s="61">
        <f t="shared" si="27"/>
        <v>2020</v>
      </c>
      <c r="D839">
        <v>64.75</v>
      </c>
      <c r="E839">
        <v>69.75</v>
      </c>
    </row>
    <row r="840" spans="1:5">
      <c r="A840" s="16">
        <v>43969</v>
      </c>
      <c r="B840" s="17">
        <f t="shared" si="26"/>
        <v>5</v>
      </c>
      <c r="C840" s="61">
        <f t="shared" si="27"/>
        <v>2020</v>
      </c>
      <c r="D840">
        <v>65</v>
      </c>
      <c r="E840">
        <v>70</v>
      </c>
    </row>
    <row r="841" spans="1:5">
      <c r="A841" s="16">
        <v>43970</v>
      </c>
      <c r="B841" s="17">
        <f t="shared" si="26"/>
        <v>5</v>
      </c>
      <c r="C841" s="61">
        <f t="shared" si="27"/>
        <v>2020</v>
      </c>
      <c r="D841">
        <v>65</v>
      </c>
      <c r="E841">
        <v>70</v>
      </c>
    </row>
    <row r="842" spans="1:5">
      <c r="A842" s="16">
        <v>43971</v>
      </c>
      <c r="B842" s="17">
        <f t="shared" si="26"/>
        <v>5</v>
      </c>
      <c r="C842" s="61">
        <f t="shared" si="27"/>
        <v>2020</v>
      </c>
      <c r="D842">
        <v>65</v>
      </c>
      <c r="E842">
        <v>70</v>
      </c>
    </row>
    <row r="843" spans="1:5">
      <c r="A843" s="16">
        <v>43972</v>
      </c>
      <c r="B843" s="17">
        <f t="shared" si="26"/>
        <v>5</v>
      </c>
      <c r="C843" s="61">
        <f t="shared" si="27"/>
        <v>2020</v>
      </c>
      <c r="D843">
        <v>65</v>
      </c>
      <c r="E843">
        <v>70</v>
      </c>
    </row>
    <row r="844" spans="1:5">
      <c r="A844" s="16">
        <v>43973</v>
      </c>
      <c r="B844" s="17">
        <f t="shared" si="26"/>
        <v>5</v>
      </c>
      <c r="C844" s="61">
        <f t="shared" si="27"/>
        <v>2020</v>
      </c>
      <c r="D844">
        <v>65.25</v>
      </c>
      <c r="E844">
        <v>70.25</v>
      </c>
    </row>
    <row r="845" spans="1:5">
      <c r="A845" s="16">
        <v>43977</v>
      </c>
      <c r="B845" s="17">
        <f t="shared" si="26"/>
        <v>5</v>
      </c>
      <c r="C845" s="61">
        <f t="shared" si="27"/>
        <v>2020</v>
      </c>
      <c r="D845">
        <v>65.25</v>
      </c>
      <c r="E845">
        <v>70.25</v>
      </c>
    </row>
    <row r="846" spans="1:5">
      <c r="A846" s="16">
        <v>43978</v>
      </c>
      <c r="B846" s="17">
        <f t="shared" si="26"/>
        <v>5</v>
      </c>
      <c r="C846" s="61">
        <f t="shared" si="27"/>
        <v>2020</v>
      </c>
      <c r="D846">
        <v>65.25</v>
      </c>
      <c r="E846">
        <v>70.25</v>
      </c>
    </row>
    <row r="847" spans="1:5">
      <c r="A847" s="16">
        <v>43979</v>
      </c>
      <c r="B847" s="17">
        <f t="shared" si="26"/>
        <v>5</v>
      </c>
      <c r="C847" s="61">
        <f t="shared" si="27"/>
        <v>2020</v>
      </c>
      <c r="D847">
        <v>65.25</v>
      </c>
      <c r="E847">
        <v>70.25</v>
      </c>
    </row>
    <row r="848" spans="1:5">
      <c r="A848" s="16">
        <v>43980</v>
      </c>
      <c r="B848" s="17">
        <f t="shared" si="26"/>
        <v>5</v>
      </c>
      <c r="C848" s="61">
        <f t="shared" si="27"/>
        <v>2020</v>
      </c>
      <c r="D848">
        <v>65.5</v>
      </c>
      <c r="E848">
        <v>70.5</v>
      </c>
    </row>
    <row r="849" spans="1:5">
      <c r="A849" s="16">
        <v>43983</v>
      </c>
      <c r="B849" s="17">
        <f t="shared" si="26"/>
        <v>6</v>
      </c>
      <c r="C849" s="61">
        <f t="shared" si="27"/>
        <v>2020</v>
      </c>
      <c r="D849">
        <v>65.5</v>
      </c>
      <c r="E849">
        <v>70.5</v>
      </c>
    </row>
    <row r="850" spans="1:5">
      <c r="A850" s="16">
        <v>43984</v>
      </c>
      <c r="B850" s="17">
        <f t="shared" si="26"/>
        <v>6</v>
      </c>
      <c r="C850" s="61">
        <f t="shared" si="27"/>
        <v>2020</v>
      </c>
      <c r="D850">
        <v>65.5</v>
      </c>
      <c r="E850">
        <v>70.5</v>
      </c>
    </row>
    <row r="851" spans="1:5">
      <c r="A851" s="16">
        <v>43985</v>
      </c>
      <c r="B851" s="17">
        <f t="shared" si="26"/>
        <v>6</v>
      </c>
      <c r="C851" s="61">
        <f t="shared" si="27"/>
        <v>2020</v>
      </c>
      <c r="D851">
        <v>65.5</v>
      </c>
      <c r="E851">
        <v>70.5</v>
      </c>
    </row>
    <row r="852" spans="1:5">
      <c r="A852" s="16">
        <v>43986</v>
      </c>
      <c r="B852" s="17">
        <f t="shared" si="26"/>
        <v>6</v>
      </c>
      <c r="C852" s="61">
        <f t="shared" si="27"/>
        <v>2020</v>
      </c>
      <c r="D852">
        <v>65.75</v>
      </c>
      <c r="E852">
        <v>70.75</v>
      </c>
    </row>
    <row r="853" spans="1:5">
      <c r="A853" s="16">
        <v>43987</v>
      </c>
      <c r="B853" s="17">
        <f t="shared" si="26"/>
        <v>6</v>
      </c>
      <c r="C853" s="61">
        <f t="shared" si="27"/>
        <v>2020</v>
      </c>
      <c r="D853">
        <v>65.75</v>
      </c>
      <c r="E853">
        <v>70.75</v>
      </c>
    </row>
    <row r="854" spans="1:5">
      <c r="A854" s="16">
        <v>43990</v>
      </c>
      <c r="B854" s="17">
        <f t="shared" si="26"/>
        <v>6</v>
      </c>
      <c r="C854" s="61">
        <f t="shared" si="27"/>
        <v>2020</v>
      </c>
      <c r="D854">
        <v>65.75</v>
      </c>
      <c r="E854">
        <v>70.75</v>
      </c>
    </row>
    <row r="855" spans="1:5">
      <c r="A855" s="16">
        <v>43991</v>
      </c>
      <c r="B855" s="17">
        <f t="shared" si="26"/>
        <v>6</v>
      </c>
      <c r="C855" s="61">
        <f t="shared" si="27"/>
        <v>2020</v>
      </c>
      <c r="D855">
        <v>66.5</v>
      </c>
      <c r="E855">
        <v>71.5</v>
      </c>
    </row>
    <row r="856" spans="1:5">
      <c r="A856" s="16">
        <v>43992</v>
      </c>
      <c r="B856" s="17">
        <f t="shared" si="26"/>
        <v>6</v>
      </c>
      <c r="C856" s="61">
        <f t="shared" si="27"/>
        <v>2020</v>
      </c>
      <c r="D856">
        <v>66.5</v>
      </c>
      <c r="E856">
        <v>71.5</v>
      </c>
    </row>
    <row r="857" spans="1:5">
      <c r="A857" s="16">
        <v>43993</v>
      </c>
      <c r="B857" s="17">
        <f t="shared" si="26"/>
        <v>6</v>
      </c>
      <c r="C857" s="61">
        <f t="shared" si="27"/>
        <v>2020</v>
      </c>
      <c r="D857">
        <v>66.5</v>
      </c>
      <c r="E857">
        <v>71.5</v>
      </c>
    </row>
    <row r="858" spans="1:5">
      <c r="A858" s="16">
        <v>43994</v>
      </c>
      <c r="B858" s="17">
        <f t="shared" si="26"/>
        <v>6</v>
      </c>
      <c r="C858" s="61">
        <f t="shared" si="27"/>
        <v>2020</v>
      </c>
      <c r="D858">
        <v>67</v>
      </c>
      <c r="E858">
        <v>72</v>
      </c>
    </row>
    <row r="859" spans="1:5">
      <c r="A859" s="16">
        <v>43998</v>
      </c>
      <c r="B859" s="17">
        <f t="shared" si="26"/>
        <v>6</v>
      </c>
      <c r="C859" s="61">
        <f t="shared" si="27"/>
        <v>2020</v>
      </c>
      <c r="D859">
        <v>67.25</v>
      </c>
      <c r="E859">
        <v>72.25</v>
      </c>
    </row>
    <row r="860" spans="1:5">
      <c r="A860" s="16">
        <v>43999</v>
      </c>
      <c r="B860" s="17">
        <f t="shared" si="26"/>
        <v>6</v>
      </c>
      <c r="C860" s="61">
        <f t="shared" si="27"/>
        <v>2020</v>
      </c>
      <c r="D860">
        <v>67.25</v>
      </c>
      <c r="E860">
        <v>72.25</v>
      </c>
    </row>
    <row r="861" spans="1:5">
      <c r="A861" s="16">
        <v>44000</v>
      </c>
      <c r="B861" s="17">
        <f t="shared" si="26"/>
        <v>6</v>
      </c>
      <c r="C861" s="61">
        <f t="shared" si="27"/>
        <v>2020</v>
      </c>
      <c r="D861">
        <v>67.5</v>
      </c>
      <c r="E861">
        <v>72.5</v>
      </c>
    </row>
    <row r="862" spans="1:5">
      <c r="A862" s="16">
        <v>44001</v>
      </c>
      <c r="B862" s="17">
        <f t="shared" si="26"/>
        <v>6</v>
      </c>
      <c r="C862" s="61">
        <f t="shared" si="27"/>
        <v>2020</v>
      </c>
      <c r="D862">
        <v>67.5</v>
      </c>
      <c r="E862">
        <v>72.5</v>
      </c>
    </row>
    <row r="863" spans="1:5">
      <c r="A863" s="16">
        <v>44004</v>
      </c>
      <c r="B863" s="17">
        <f t="shared" si="26"/>
        <v>6</v>
      </c>
      <c r="C863" s="61">
        <f t="shared" si="27"/>
        <v>2020</v>
      </c>
      <c r="D863">
        <v>67.5</v>
      </c>
      <c r="E863">
        <v>72.5</v>
      </c>
    </row>
    <row r="864" spans="1:5">
      <c r="A864" s="16">
        <v>44005</v>
      </c>
      <c r="B864" s="17">
        <f t="shared" si="26"/>
        <v>6</v>
      </c>
      <c r="C864" s="61">
        <f t="shared" si="27"/>
        <v>2020</v>
      </c>
      <c r="D864">
        <v>68</v>
      </c>
      <c r="E864">
        <v>73</v>
      </c>
    </row>
    <row r="865" spans="1:5">
      <c r="A865" s="16">
        <v>44006</v>
      </c>
      <c r="B865" s="17">
        <f t="shared" si="26"/>
        <v>6</v>
      </c>
      <c r="C865" s="61">
        <f t="shared" si="27"/>
        <v>2020</v>
      </c>
      <c r="D865">
        <v>68</v>
      </c>
      <c r="E865">
        <v>73</v>
      </c>
    </row>
    <row r="866" spans="1:5">
      <c r="A866" s="16">
        <v>44007</v>
      </c>
      <c r="B866" s="17">
        <f t="shared" si="26"/>
        <v>6</v>
      </c>
      <c r="C866" s="61">
        <f t="shared" si="27"/>
        <v>2020</v>
      </c>
      <c r="D866">
        <v>68</v>
      </c>
      <c r="E866">
        <v>73</v>
      </c>
    </row>
    <row r="867" spans="1:5">
      <c r="A867" s="16">
        <v>44008</v>
      </c>
      <c r="B867" s="17">
        <f t="shared" si="26"/>
        <v>6</v>
      </c>
      <c r="C867" s="61">
        <f t="shared" si="27"/>
        <v>2020</v>
      </c>
      <c r="D867">
        <v>68</v>
      </c>
      <c r="E867">
        <v>73</v>
      </c>
    </row>
    <row r="868" spans="1:5">
      <c r="A868" s="16">
        <v>44011</v>
      </c>
      <c r="B868" s="17">
        <f t="shared" si="26"/>
        <v>6</v>
      </c>
      <c r="C868" s="61">
        <f t="shared" si="27"/>
        <v>2020</v>
      </c>
      <c r="D868">
        <v>68.5</v>
      </c>
      <c r="E868">
        <v>73.5</v>
      </c>
    </row>
    <row r="869" spans="1:5">
      <c r="A869" s="16">
        <v>44012</v>
      </c>
      <c r="B869" s="17">
        <f t="shared" si="26"/>
        <v>6</v>
      </c>
      <c r="C869" s="61">
        <f t="shared" si="27"/>
        <v>2020</v>
      </c>
      <c r="D869">
        <v>68.5</v>
      </c>
      <c r="E869">
        <v>73.5</v>
      </c>
    </row>
    <row r="870" spans="1:5">
      <c r="A870" s="16">
        <v>44013</v>
      </c>
      <c r="B870" s="17">
        <f t="shared" si="26"/>
        <v>7</v>
      </c>
      <c r="C870" s="61">
        <f t="shared" si="27"/>
        <v>2020</v>
      </c>
      <c r="D870">
        <v>68.5</v>
      </c>
      <c r="E870">
        <v>73.5</v>
      </c>
    </row>
    <row r="871" spans="1:5">
      <c r="A871" s="16">
        <v>44014</v>
      </c>
      <c r="B871" s="17">
        <f t="shared" si="26"/>
        <v>7</v>
      </c>
      <c r="C871" s="61">
        <f t="shared" si="27"/>
        <v>2020</v>
      </c>
      <c r="D871">
        <v>68.75</v>
      </c>
      <c r="E871">
        <v>73.75</v>
      </c>
    </row>
    <row r="872" spans="1:5">
      <c r="A872" s="16">
        <v>44015</v>
      </c>
      <c r="B872" s="17">
        <f t="shared" si="26"/>
        <v>7</v>
      </c>
      <c r="C872" s="61">
        <f t="shared" si="27"/>
        <v>2020</v>
      </c>
      <c r="D872">
        <v>69</v>
      </c>
      <c r="E872">
        <v>74</v>
      </c>
    </row>
    <row r="873" spans="1:5">
      <c r="A873" s="16">
        <v>44018</v>
      </c>
      <c r="B873" s="17">
        <f t="shared" si="26"/>
        <v>7</v>
      </c>
      <c r="C873" s="61">
        <f t="shared" si="27"/>
        <v>2020</v>
      </c>
      <c r="D873">
        <v>69</v>
      </c>
      <c r="E873">
        <v>74</v>
      </c>
    </row>
    <row r="874" spans="1:5">
      <c r="A874" s="16">
        <v>44019</v>
      </c>
      <c r="B874" s="17">
        <f t="shared" si="26"/>
        <v>7</v>
      </c>
      <c r="C874" s="61">
        <f t="shared" si="27"/>
        <v>2020</v>
      </c>
      <c r="D874">
        <v>69</v>
      </c>
      <c r="E874">
        <v>74</v>
      </c>
    </row>
    <row r="875" spans="1:5">
      <c r="A875" s="16">
        <v>44020</v>
      </c>
      <c r="B875" s="17">
        <f t="shared" si="26"/>
        <v>7</v>
      </c>
      <c r="C875" s="61">
        <f t="shared" si="27"/>
        <v>2020</v>
      </c>
      <c r="D875">
        <v>69.5</v>
      </c>
      <c r="E875">
        <v>74.5</v>
      </c>
    </row>
    <row r="876" spans="1:5">
      <c r="A876" s="16">
        <v>44025</v>
      </c>
      <c r="B876" s="17">
        <f t="shared" si="26"/>
        <v>7</v>
      </c>
      <c r="C876" s="61">
        <f t="shared" si="27"/>
        <v>2020</v>
      </c>
      <c r="D876">
        <v>69.5</v>
      </c>
      <c r="E876">
        <v>74.5</v>
      </c>
    </row>
    <row r="877" spans="1:5">
      <c r="A877" s="16">
        <v>44026</v>
      </c>
      <c r="B877" s="17">
        <f t="shared" si="26"/>
        <v>7</v>
      </c>
      <c r="C877" s="61">
        <f t="shared" si="27"/>
        <v>2020</v>
      </c>
      <c r="D877">
        <v>70</v>
      </c>
      <c r="E877">
        <v>75</v>
      </c>
    </row>
    <row r="878" spans="1:5">
      <c r="A878" s="16">
        <v>44027</v>
      </c>
      <c r="B878" s="17">
        <f t="shared" si="26"/>
        <v>7</v>
      </c>
      <c r="C878" s="61">
        <f t="shared" si="27"/>
        <v>2020</v>
      </c>
      <c r="D878">
        <v>70</v>
      </c>
      <c r="E878">
        <v>75</v>
      </c>
    </row>
    <row r="879" spans="1:5">
      <c r="A879" s="16">
        <v>44028</v>
      </c>
      <c r="B879" s="17">
        <f t="shared" si="26"/>
        <v>7</v>
      </c>
      <c r="C879" s="61">
        <f t="shared" si="27"/>
        <v>2020</v>
      </c>
      <c r="D879">
        <v>70</v>
      </c>
      <c r="E879">
        <v>75</v>
      </c>
    </row>
    <row r="880" spans="1:5">
      <c r="A880" s="16">
        <v>44029</v>
      </c>
      <c r="B880" s="17">
        <f t="shared" si="26"/>
        <v>7</v>
      </c>
      <c r="C880" s="61">
        <f t="shared" si="27"/>
        <v>2020</v>
      </c>
      <c r="D880">
        <v>70.25</v>
      </c>
      <c r="E880">
        <v>75.25</v>
      </c>
    </row>
    <row r="881" spans="1:5">
      <c r="A881" s="16">
        <v>44032</v>
      </c>
      <c r="B881" s="17">
        <f t="shared" si="26"/>
        <v>7</v>
      </c>
      <c r="C881" s="61">
        <f t="shared" si="27"/>
        <v>2020</v>
      </c>
      <c r="D881">
        <v>70.5</v>
      </c>
      <c r="E881">
        <v>75.5</v>
      </c>
    </row>
    <row r="882" spans="1:5">
      <c r="A882" s="16">
        <v>44033</v>
      </c>
      <c r="B882" s="17">
        <f t="shared" si="26"/>
        <v>7</v>
      </c>
      <c r="C882" s="61">
        <f t="shared" si="27"/>
        <v>2020</v>
      </c>
      <c r="D882">
        <v>70.5</v>
      </c>
      <c r="E882">
        <v>75.5</v>
      </c>
    </row>
    <row r="883" spans="1:5">
      <c r="A883" s="16">
        <v>44034</v>
      </c>
      <c r="B883" s="17">
        <f t="shared" si="26"/>
        <v>7</v>
      </c>
      <c r="C883" s="61">
        <f t="shared" si="27"/>
        <v>2020</v>
      </c>
      <c r="D883">
        <v>70.5</v>
      </c>
      <c r="E883">
        <v>75.5</v>
      </c>
    </row>
    <row r="884" spans="1:5">
      <c r="A884" s="16">
        <v>44035</v>
      </c>
      <c r="B884" s="17">
        <f t="shared" si="26"/>
        <v>7</v>
      </c>
      <c r="C884" s="61">
        <f t="shared" si="27"/>
        <v>2020</v>
      </c>
      <c r="D884">
        <v>70.5</v>
      </c>
      <c r="E884">
        <v>75.5</v>
      </c>
    </row>
    <row r="885" spans="1:5">
      <c r="A885" s="16">
        <v>44036</v>
      </c>
      <c r="B885" s="17">
        <f t="shared" si="26"/>
        <v>7</v>
      </c>
      <c r="C885" s="61">
        <f t="shared" si="27"/>
        <v>2020</v>
      </c>
      <c r="D885">
        <v>70.75</v>
      </c>
      <c r="E885">
        <v>75.75</v>
      </c>
    </row>
    <row r="886" spans="1:5">
      <c r="A886" s="16">
        <v>44039</v>
      </c>
      <c r="B886" s="17">
        <f t="shared" si="26"/>
        <v>7</v>
      </c>
      <c r="C886" s="61">
        <f t="shared" si="27"/>
        <v>2020</v>
      </c>
      <c r="D886">
        <v>70.75</v>
      </c>
      <c r="E886">
        <v>75.75</v>
      </c>
    </row>
    <row r="887" spans="1:5">
      <c r="A887" s="16">
        <v>44040</v>
      </c>
      <c r="B887" s="17">
        <f t="shared" si="26"/>
        <v>7</v>
      </c>
      <c r="C887" s="61">
        <f t="shared" si="27"/>
        <v>2020</v>
      </c>
      <c r="D887">
        <v>71</v>
      </c>
      <c r="E887">
        <v>76</v>
      </c>
    </row>
    <row r="888" spans="1:5">
      <c r="A888" s="16">
        <v>44041</v>
      </c>
      <c r="B888" s="17">
        <f t="shared" si="26"/>
        <v>7</v>
      </c>
      <c r="C888" s="61">
        <f t="shared" si="27"/>
        <v>2020</v>
      </c>
      <c r="D888">
        <v>71</v>
      </c>
      <c r="E888">
        <v>76</v>
      </c>
    </row>
    <row r="889" spans="1:5">
      <c r="A889" s="16">
        <v>44042</v>
      </c>
      <c r="B889" s="17">
        <f t="shared" si="26"/>
        <v>7</v>
      </c>
      <c r="C889" s="61">
        <f t="shared" si="27"/>
        <v>2020</v>
      </c>
      <c r="D889">
        <v>71</v>
      </c>
      <c r="E889">
        <v>76</v>
      </c>
    </row>
    <row r="890" spans="1:5">
      <c r="A890" s="16">
        <v>44043</v>
      </c>
      <c r="B890" s="17">
        <f t="shared" si="26"/>
        <v>7</v>
      </c>
      <c r="C890" s="61">
        <f t="shared" si="27"/>
        <v>2020</v>
      </c>
      <c r="D890">
        <v>71.25</v>
      </c>
      <c r="E890">
        <v>76.25</v>
      </c>
    </row>
    <row r="891" spans="1:5">
      <c r="A891" s="16">
        <v>44046</v>
      </c>
      <c r="B891" s="17">
        <f t="shared" si="26"/>
        <v>8</v>
      </c>
      <c r="C891" s="61">
        <f t="shared" si="27"/>
        <v>2020</v>
      </c>
      <c r="D891">
        <v>71.5</v>
      </c>
      <c r="E891">
        <v>76.5</v>
      </c>
    </row>
    <row r="892" spans="1:5">
      <c r="A892" s="16">
        <v>44047</v>
      </c>
      <c r="B892" s="17">
        <f t="shared" si="26"/>
        <v>8</v>
      </c>
      <c r="C892" s="61">
        <f t="shared" si="27"/>
        <v>2020</v>
      </c>
      <c r="D892">
        <v>71.5</v>
      </c>
      <c r="E892">
        <v>76.5</v>
      </c>
    </row>
    <row r="893" spans="1:5">
      <c r="A893" s="16">
        <v>44048</v>
      </c>
      <c r="B893" s="17">
        <f t="shared" si="26"/>
        <v>8</v>
      </c>
      <c r="C893" s="61">
        <f t="shared" si="27"/>
        <v>2020</v>
      </c>
      <c r="D893">
        <v>71.75</v>
      </c>
      <c r="E893">
        <v>76.75</v>
      </c>
    </row>
    <row r="894" spans="1:5">
      <c r="A894" s="16">
        <v>44049</v>
      </c>
      <c r="B894" s="17">
        <f t="shared" si="26"/>
        <v>8</v>
      </c>
      <c r="C894" s="61">
        <f t="shared" si="27"/>
        <v>2020</v>
      </c>
      <c r="D894">
        <v>71.75</v>
      </c>
      <c r="E894">
        <v>76.75</v>
      </c>
    </row>
    <row r="895" spans="1:5">
      <c r="A895" s="16">
        <v>44050</v>
      </c>
      <c r="B895" s="17">
        <f t="shared" si="26"/>
        <v>8</v>
      </c>
      <c r="C895" s="61">
        <f t="shared" si="27"/>
        <v>2020</v>
      </c>
      <c r="D895">
        <v>71.75</v>
      </c>
      <c r="E895">
        <v>76.75</v>
      </c>
    </row>
    <row r="896" spans="1:5">
      <c r="A896" s="16">
        <v>44053</v>
      </c>
      <c r="B896" s="17">
        <f t="shared" si="26"/>
        <v>8</v>
      </c>
      <c r="C896" s="61">
        <f t="shared" si="27"/>
        <v>2020</v>
      </c>
      <c r="D896">
        <v>72</v>
      </c>
      <c r="E896">
        <v>77</v>
      </c>
    </row>
    <row r="897" spans="1:5">
      <c r="A897" s="16">
        <v>44054</v>
      </c>
      <c r="B897" s="17">
        <f t="shared" si="26"/>
        <v>8</v>
      </c>
      <c r="C897" s="61">
        <f t="shared" si="27"/>
        <v>2020</v>
      </c>
      <c r="D897">
        <v>72</v>
      </c>
      <c r="E897">
        <v>77</v>
      </c>
    </row>
    <row r="898" spans="1:5">
      <c r="A898" s="16">
        <v>44055</v>
      </c>
      <c r="B898" s="17">
        <f t="shared" si="26"/>
        <v>8</v>
      </c>
      <c r="C898" s="61">
        <f t="shared" si="27"/>
        <v>2020</v>
      </c>
      <c r="D898">
        <v>72</v>
      </c>
      <c r="E898">
        <v>77</v>
      </c>
    </row>
    <row r="899" spans="1:5">
      <c r="A899" s="16">
        <v>44056</v>
      </c>
      <c r="B899" s="17">
        <f t="shared" ref="B899:B962" si="28">+MONTH(A899)</f>
        <v>8</v>
      </c>
      <c r="C899" s="61">
        <f t="shared" ref="C899:C962" si="29">+YEAR(A899)</f>
        <v>2020</v>
      </c>
      <c r="D899">
        <v>72.25</v>
      </c>
      <c r="E899">
        <v>77.25</v>
      </c>
    </row>
    <row r="900" spans="1:5">
      <c r="A900" s="16">
        <v>44057</v>
      </c>
      <c r="B900" s="17">
        <f t="shared" si="28"/>
        <v>8</v>
      </c>
      <c r="C900" s="61">
        <f t="shared" si="29"/>
        <v>2020</v>
      </c>
      <c r="D900">
        <v>72.25</v>
      </c>
      <c r="E900">
        <v>77.25</v>
      </c>
    </row>
    <row r="901" spans="1:5">
      <c r="A901" s="16">
        <v>44061</v>
      </c>
      <c r="B901" s="17">
        <f t="shared" si="28"/>
        <v>8</v>
      </c>
      <c r="C901" s="61">
        <f t="shared" si="29"/>
        <v>2020</v>
      </c>
      <c r="D901">
        <v>72.5</v>
      </c>
      <c r="E901">
        <v>77.5</v>
      </c>
    </row>
    <row r="902" spans="1:5">
      <c r="A902" s="16">
        <v>44062</v>
      </c>
      <c r="B902" s="17">
        <f t="shared" si="28"/>
        <v>8</v>
      </c>
      <c r="C902" s="61">
        <f t="shared" si="29"/>
        <v>2020</v>
      </c>
      <c r="D902">
        <v>72.5</v>
      </c>
      <c r="E902">
        <v>77.5</v>
      </c>
    </row>
    <row r="903" spans="1:5">
      <c r="A903" s="16">
        <v>44063</v>
      </c>
      <c r="B903" s="17">
        <f t="shared" si="28"/>
        <v>8</v>
      </c>
      <c r="C903" s="61">
        <f t="shared" si="29"/>
        <v>2020</v>
      </c>
      <c r="D903">
        <v>72.5</v>
      </c>
      <c r="E903">
        <v>77.5</v>
      </c>
    </row>
    <row r="904" spans="1:5">
      <c r="A904" s="16">
        <v>44064</v>
      </c>
      <c r="B904" s="17">
        <f t="shared" si="28"/>
        <v>8</v>
      </c>
      <c r="C904" s="61">
        <f t="shared" si="29"/>
        <v>2020</v>
      </c>
      <c r="D904">
        <v>72.5</v>
      </c>
      <c r="E904">
        <v>77.5</v>
      </c>
    </row>
    <row r="905" spans="1:5">
      <c r="A905" s="16">
        <v>44067</v>
      </c>
      <c r="B905" s="17">
        <f t="shared" si="28"/>
        <v>8</v>
      </c>
      <c r="C905" s="61">
        <f t="shared" si="29"/>
        <v>2020</v>
      </c>
      <c r="D905">
        <v>72.75</v>
      </c>
      <c r="E905">
        <v>77.75</v>
      </c>
    </row>
    <row r="906" spans="1:5">
      <c r="A906" s="16">
        <v>44068</v>
      </c>
      <c r="B906" s="17">
        <f t="shared" si="28"/>
        <v>8</v>
      </c>
      <c r="C906" s="61">
        <f t="shared" si="29"/>
        <v>2020</v>
      </c>
      <c r="D906">
        <v>72.75</v>
      </c>
      <c r="E906">
        <v>77.75</v>
      </c>
    </row>
    <row r="907" spans="1:5">
      <c r="A907" s="16">
        <v>44069</v>
      </c>
      <c r="B907" s="17">
        <f t="shared" si="28"/>
        <v>8</v>
      </c>
      <c r="C907" s="61">
        <f t="shared" si="29"/>
        <v>2020</v>
      </c>
      <c r="D907">
        <v>72.75</v>
      </c>
      <c r="E907">
        <v>77.75</v>
      </c>
    </row>
    <row r="908" spans="1:5">
      <c r="A908" s="16">
        <v>44070</v>
      </c>
      <c r="B908" s="17">
        <f t="shared" si="28"/>
        <v>8</v>
      </c>
      <c r="C908" s="61">
        <f t="shared" si="29"/>
        <v>2020</v>
      </c>
      <c r="D908">
        <v>72.75</v>
      </c>
      <c r="E908">
        <v>77.75</v>
      </c>
    </row>
    <row r="909" spans="1:5">
      <c r="A909" s="16">
        <v>44071</v>
      </c>
      <c r="B909" s="17">
        <f t="shared" si="28"/>
        <v>8</v>
      </c>
      <c r="C909" s="61">
        <f t="shared" si="29"/>
        <v>2020</v>
      </c>
      <c r="D909">
        <v>73</v>
      </c>
      <c r="E909">
        <v>78</v>
      </c>
    </row>
    <row r="910" spans="1:5">
      <c r="A910" s="16">
        <v>44074</v>
      </c>
      <c r="B910" s="17">
        <f t="shared" si="28"/>
        <v>8</v>
      </c>
      <c r="C910" s="61">
        <f t="shared" si="29"/>
        <v>2020</v>
      </c>
      <c r="D910">
        <v>73</v>
      </c>
      <c r="E910">
        <v>78</v>
      </c>
    </row>
    <row r="911" spans="1:5">
      <c r="A911" s="16">
        <v>44075</v>
      </c>
      <c r="B911" s="17">
        <f t="shared" si="28"/>
        <v>9</v>
      </c>
      <c r="C911" s="61">
        <f t="shared" si="29"/>
        <v>2020</v>
      </c>
      <c r="D911">
        <v>73.25</v>
      </c>
      <c r="E911">
        <v>78.25</v>
      </c>
    </row>
    <row r="912" spans="1:5">
      <c r="A912" s="16">
        <v>44076</v>
      </c>
      <c r="B912" s="17">
        <f t="shared" si="28"/>
        <v>9</v>
      </c>
      <c r="C912" s="61">
        <f t="shared" si="29"/>
        <v>2020</v>
      </c>
      <c r="D912">
        <v>73.25</v>
      </c>
      <c r="E912">
        <v>78.25</v>
      </c>
    </row>
    <row r="913" spans="1:5">
      <c r="A913" s="16">
        <v>44077</v>
      </c>
      <c r="B913" s="17">
        <f t="shared" si="28"/>
        <v>9</v>
      </c>
      <c r="C913" s="61">
        <f t="shared" si="29"/>
        <v>2020</v>
      </c>
      <c r="D913">
        <v>73.25</v>
      </c>
      <c r="E913">
        <v>78.25</v>
      </c>
    </row>
    <row r="914" spans="1:5">
      <c r="A914" s="16">
        <v>44078</v>
      </c>
      <c r="B914" s="17">
        <f t="shared" si="28"/>
        <v>9</v>
      </c>
      <c r="C914" s="61">
        <f t="shared" si="29"/>
        <v>2020</v>
      </c>
      <c r="D914">
        <v>73.5</v>
      </c>
      <c r="E914">
        <v>78.5</v>
      </c>
    </row>
    <row r="915" spans="1:5">
      <c r="A915" s="16">
        <v>44081</v>
      </c>
      <c r="B915" s="17">
        <f t="shared" si="28"/>
        <v>9</v>
      </c>
      <c r="C915" s="61">
        <f t="shared" si="29"/>
        <v>2020</v>
      </c>
      <c r="D915">
        <v>73.5</v>
      </c>
      <c r="E915">
        <v>78.5</v>
      </c>
    </row>
    <row r="916" spans="1:5">
      <c r="A916" s="16">
        <v>44082</v>
      </c>
      <c r="B916" s="17">
        <f t="shared" si="28"/>
        <v>9</v>
      </c>
      <c r="C916" s="61">
        <f t="shared" si="29"/>
        <v>2020</v>
      </c>
      <c r="D916">
        <v>73.75</v>
      </c>
      <c r="E916">
        <v>78.75</v>
      </c>
    </row>
    <row r="917" spans="1:5">
      <c r="A917" s="16">
        <v>44083</v>
      </c>
      <c r="B917" s="17">
        <f t="shared" si="28"/>
        <v>9</v>
      </c>
      <c r="C917" s="61">
        <f t="shared" si="29"/>
        <v>2020</v>
      </c>
      <c r="D917">
        <v>73.75</v>
      </c>
      <c r="E917">
        <v>78.75</v>
      </c>
    </row>
    <row r="918" spans="1:5">
      <c r="A918" s="16">
        <v>44084</v>
      </c>
      <c r="B918" s="17">
        <f t="shared" si="28"/>
        <v>9</v>
      </c>
      <c r="C918" s="61">
        <f t="shared" si="29"/>
        <v>2020</v>
      </c>
      <c r="D918">
        <v>74</v>
      </c>
      <c r="E918">
        <v>79</v>
      </c>
    </row>
    <row r="919" spans="1:5">
      <c r="A919" s="16">
        <v>44085</v>
      </c>
      <c r="B919" s="17">
        <f t="shared" si="28"/>
        <v>9</v>
      </c>
      <c r="C919" s="61">
        <f t="shared" si="29"/>
        <v>2020</v>
      </c>
      <c r="D919">
        <v>74</v>
      </c>
      <c r="E919">
        <v>79</v>
      </c>
    </row>
    <row r="920" spans="1:5">
      <c r="A920" s="16">
        <v>44088</v>
      </c>
      <c r="B920" s="17">
        <f t="shared" si="28"/>
        <v>9</v>
      </c>
      <c r="C920" s="61">
        <f t="shared" si="29"/>
        <v>2020</v>
      </c>
      <c r="D920">
        <v>74</v>
      </c>
      <c r="E920">
        <v>79</v>
      </c>
    </row>
    <row r="921" spans="1:5">
      <c r="A921" s="16">
        <v>44089</v>
      </c>
      <c r="B921" s="17">
        <f t="shared" si="28"/>
        <v>9</v>
      </c>
      <c r="C921" s="61">
        <f t="shared" si="29"/>
        <v>2020</v>
      </c>
      <c r="D921">
        <v>74.25</v>
      </c>
      <c r="E921">
        <v>79.25</v>
      </c>
    </row>
    <row r="922" spans="1:5">
      <c r="A922" s="16">
        <v>44090</v>
      </c>
      <c r="B922" s="17">
        <f t="shared" si="28"/>
        <v>9</v>
      </c>
      <c r="C922" s="61">
        <f t="shared" si="29"/>
        <v>2020</v>
      </c>
      <c r="D922">
        <v>74.25</v>
      </c>
      <c r="E922">
        <v>79.25</v>
      </c>
    </row>
    <row r="923" spans="1:5">
      <c r="A923" s="16">
        <v>44091</v>
      </c>
      <c r="B923" s="17">
        <f t="shared" si="28"/>
        <v>9</v>
      </c>
      <c r="C923" s="61">
        <f t="shared" si="29"/>
        <v>2020</v>
      </c>
      <c r="D923">
        <v>74.25</v>
      </c>
      <c r="E923">
        <v>79.25</v>
      </c>
    </row>
    <row r="924" spans="1:5">
      <c r="A924" s="16">
        <v>44092</v>
      </c>
      <c r="B924" s="17">
        <f t="shared" si="28"/>
        <v>9</v>
      </c>
      <c r="C924" s="61">
        <f t="shared" si="29"/>
        <v>2020</v>
      </c>
      <c r="D924">
        <v>74.25</v>
      </c>
      <c r="E924">
        <v>79.25</v>
      </c>
    </row>
    <row r="925" spans="1:5">
      <c r="A925" s="16">
        <v>44095</v>
      </c>
      <c r="B925" s="17">
        <f t="shared" si="28"/>
        <v>9</v>
      </c>
      <c r="C925" s="61">
        <f t="shared" si="29"/>
        <v>2020</v>
      </c>
      <c r="D925">
        <v>74.5</v>
      </c>
      <c r="E925">
        <v>79.5</v>
      </c>
    </row>
    <row r="926" spans="1:5">
      <c r="A926" s="16">
        <v>44096</v>
      </c>
      <c r="B926" s="17">
        <f t="shared" si="28"/>
        <v>9</v>
      </c>
      <c r="C926" s="61">
        <f t="shared" si="29"/>
        <v>2020</v>
      </c>
      <c r="D926">
        <v>74.5</v>
      </c>
      <c r="E926">
        <v>79.5</v>
      </c>
    </row>
    <row r="927" spans="1:5">
      <c r="A927" s="16">
        <v>44097</v>
      </c>
      <c r="B927" s="17">
        <f t="shared" si="28"/>
        <v>9</v>
      </c>
      <c r="C927" s="61">
        <f t="shared" si="29"/>
        <v>2020</v>
      </c>
      <c r="D927">
        <v>74.5</v>
      </c>
      <c r="E927">
        <v>79.5</v>
      </c>
    </row>
    <row r="928" spans="1:5">
      <c r="A928" s="16">
        <v>44098</v>
      </c>
      <c r="B928" s="17">
        <f t="shared" si="28"/>
        <v>9</v>
      </c>
      <c r="C928" s="61">
        <f t="shared" si="29"/>
        <v>2020</v>
      </c>
      <c r="D928">
        <v>74.75</v>
      </c>
      <c r="E928">
        <v>79.75</v>
      </c>
    </row>
    <row r="929" spans="1:5">
      <c r="A929" s="16">
        <v>44099</v>
      </c>
      <c r="B929" s="17">
        <f t="shared" si="28"/>
        <v>9</v>
      </c>
      <c r="C929" s="61">
        <f t="shared" si="29"/>
        <v>2020</v>
      </c>
      <c r="D929">
        <v>74.75</v>
      </c>
      <c r="E929">
        <v>79.75</v>
      </c>
    </row>
    <row r="930" spans="1:5">
      <c r="A930" s="16">
        <v>44102</v>
      </c>
      <c r="B930" s="17">
        <f t="shared" si="28"/>
        <v>9</v>
      </c>
      <c r="C930" s="61">
        <f t="shared" si="29"/>
        <v>2020</v>
      </c>
      <c r="D930">
        <v>74.75</v>
      </c>
      <c r="E930">
        <v>79.75</v>
      </c>
    </row>
    <row r="931" spans="1:5">
      <c r="A931" s="16">
        <v>44103</v>
      </c>
      <c r="B931" s="17">
        <f t="shared" si="28"/>
        <v>9</v>
      </c>
      <c r="C931" s="61">
        <f t="shared" si="29"/>
        <v>2020</v>
      </c>
      <c r="D931">
        <v>75</v>
      </c>
      <c r="E931">
        <v>80</v>
      </c>
    </row>
    <row r="932" spans="1:5">
      <c r="A932" s="16">
        <v>44104</v>
      </c>
      <c r="B932" s="17">
        <f t="shared" si="28"/>
        <v>9</v>
      </c>
      <c r="C932" s="61">
        <f t="shared" si="29"/>
        <v>2020</v>
      </c>
      <c r="D932">
        <v>75</v>
      </c>
      <c r="E932">
        <v>80</v>
      </c>
    </row>
    <row r="933" spans="1:5">
      <c r="A933" s="16">
        <v>44105</v>
      </c>
      <c r="B933" s="17">
        <f t="shared" si="28"/>
        <v>10</v>
      </c>
      <c r="C933" s="61">
        <f t="shared" si="29"/>
        <v>2020</v>
      </c>
      <c r="D933">
        <v>75.25</v>
      </c>
      <c r="E933">
        <v>80.25</v>
      </c>
    </row>
    <row r="934" spans="1:5">
      <c r="A934" s="16">
        <v>44106</v>
      </c>
      <c r="B934" s="17">
        <f t="shared" si="28"/>
        <v>10</v>
      </c>
      <c r="C934" s="61">
        <f t="shared" si="29"/>
        <v>2020</v>
      </c>
      <c r="D934">
        <v>76.5</v>
      </c>
      <c r="E934">
        <v>81.5</v>
      </c>
    </row>
    <row r="935" spans="1:5">
      <c r="A935" s="16">
        <v>44109</v>
      </c>
      <c r="B935" s="17">
        <f t="shared" si="28"/>
        <v>10</v>
      </c>
      <c r="C935" s="61">
        <f t="shared" si="29"/>
        <v>2020</v>
      </c>
      <c r="D935">
        <v>76.75</v>
      </c>
      <c r="E935">
        <v>81.75</v>
      </c>
    </row>
    <row r="936" spans="1:5">
      <c r="A936" s="16">
        <v>44110</v>
      </c>
      <c r="B936" s="17">
        <f t="shared" si="28"/>
        <v>10</v>
      </c>
      <c r="C936" s="61">
        <f t="shared" si="29"/>
        <v>2020</v>
      </c>
      <c r="D936">
        <v>77</v>
      </c>
      <c r="E936">
        <v>82</v>
      </c>
    </row>
    <row r="937" spans="1:5">
      <c r="A937" s="16">
        <v>44111</v>
      </c>
      <c r="B937" s="17">
        <f t="shared" si="28"/>
        <v>10</v>
      </c>
      <c r="C937" s="61">
        <f t="shared" si="29"/>
        <v>2020</v>
      </c>
      <c r="D937">
        <v>76</v>
      </c>
      <c r="E937">
        <v>82</v>
      </c>
    </row>
    <row r="938" spans="1:5">
      <c r="A938" s="16">
        <v>44112</v>
      </c>
      <c r="B938" s="17">
        <f t="shared" si="28"/>
        <v>10</v>
      </c>
      <c r="C938" s="61">
        <f t="shared" si="29"/>
        <v>2020</v>
      </c>
      <c r="D938">
        <v>76</v>
      </c>
      <c r="E938">
        <v>82</v>
      </c>
    </row>
    <row r="939" spans="1:5">
      <c r="A939" s="16">
        <v>44113</v>
      </c>
      <c r="B939" s="17">
        <f t="shared" si="28"/>
        <v>10</v>
      </c>
      <c r="C939" s="61">
        <f t="shared" si="29"/>
        <v>2020</v>
      </c>
      <c r="D939">
        <v>76</v>
      </c>
      <c r="E939">
        <v>82</v>
      </c>
    </row>
    <row r="940" spans="1:5">
      <c r="A940" s="16">
        <v>44117</v>
      </c>
      <c r="B940" s="17">
        <f t="shared" si="28"/>
        <v>10</v>
      </c>
      <c r="C940" s="61">
        <f t="shared" si="29"/>
        <v>2020</v>
      </c>
      <c r="D940">
        <v>76.25</v>
      </c>
      <c r="E940">
        <v>82.25</v>
      </c>
    </row>
    <row r="941" spans="1:5">
      <c r="A941" s="16">
        <v>44118</v>
      </c>
      <c r="B941" s="17">
        <f t="shared" si="28"/>
        <v>10</v>
      </c>
      <c r="C941" s="61">
        <f t="shared" si="29"/>
        <v>2020</v>
      </c>
      <c r="D941">
        <v>76.25</v>
      </c>
      <c r="E941">
        <v>82.25</v>
      </c>
    </row>
    <row r="942" spans="1:5">
      <c r="A942" s="16">
        <v>44119</v>
      </c>
      <c r="B942" s="17">
        <f t="shared" si="28"/>
        <v>10</v>
      </c>
      <c r="C942" s="61">
        <f t="shared" si="29"/>
        <v>2020</v>
      </c>
      <c r="D942">
        <v>76.5</v>
      </c>
      <c r="E942">
        <v>82.5</v>
      </c>
    </row>
    <row r="943" spans="1:5">
      <c r="A943" s="16">
        <v>44120</v>
      </c>
      <c r="B943" s="17">
        <f t="shared" si="28"/>
        <v>10</v>
      </c>
      <c r="C943" s="61">
        <f t="shared" si="29"/>
        <v>2020</v>
      </c>
      <c r="D943">
        <v>76.5</v>
      </c>
      <c r="E943">
        <v>82.5</v>
      </c>
    </row>
    <row r="944" spans="1:5">
      <c r="A944" s="16">
        <v>44123</v>
      </c>
      <c r="B944" s="17">
        <f t="shared" si="28"/>
        <v>10</v>
      </c>
      <c r="C944" s="61">
        <f t="shared" si="29"/>
        <v>2020</v>
      </c>
      <c r="D944">
        <v>76.5</v>
      </c>
      <c r="E944">
        <v>82.5</v>
      </c>
    </row>
    <row r="945" spans="1:5">
      <c r="A945" s="16">
        <v>44124</v>
      </c>
      <c r="B945" s="17">
        <f t="shared" si="28"/>
        <v>10</v>
      </c>
      <c r="C945" s="61">
        <f t="shared" si="29"/>
        <v>2020</v>
      </c>
      <c r="D945">
        <v>76.75</v>
      </c>
      <c r="E945">
        <v>82.75</v>
      </c>
    </row>
    <row r="946" spans="1:5">
      <c r="A946" s="16">
        <v>44125</v>
      </c>
      <c r="B946" s="17">
        <f t="shared" si="28"/>
        <v>10</v>
      </c>
      <c r="C946" s="61">
        <f t="shared" si="29"/>
        <v>2020</v>
      </c>
      <c r="D946">
        <v>77</v>
      </c>
      <c r="E946">
        <v>83</v>
      </c>
    </row>
    <row r="947" spans="1:5">
      <c r="A947" s="16">
        <v>44126</v>
      </c>
      <c r="B947" s="17">
        <f t="shared" si="28"/>
        <v>10</v>
      </c>
      <c r="C947" s="61">
        <f t="shared" si="29"/>
        <v>2020</v>
      </c>
      <c r="D947">
        <v>77.25</v>
      </c>
      <c r="E947">
        <v>83.25</v>
      </c>
    </row>
    <row r="948" spans="1:5">
      <c r="A948" s="16">
        <v>44127</v>
      </c>
      <c r="B948" s="17">
        <f t="shared" si="28"/>
        <v>10</v>
      </c>
      <c r="C948" s="61">
        <f t="shared" si="29"/>
        <v>2020</v>
      </c>
      <c r="D948">
        <v>77.5</v>
      </c>
      <c r="E948">
        <v>83.5</v>
      </c>
    </row>
    <row r="949" spans="1:5">
      <c r="A949" s="16">
        <v>44130</v>
      </c>
      <c r="B949" s="17">
        <f t="shared" si="28"/>
        <v>10</v>
      </c>
      <c r="C949" s="61">
        <f t="shared" si="29"/>
        <v>2020</v>
      </c>
      <c r="D949">
        <v>77.5</v>
      </c>
      <c r="E949">
        <v>83.5</v>
      </c>
    </row>
    <row r="950" spans="1:5">
      <c r="A950" s="16">
        <v>44131</v>
      </c>
      <c r="B950" s="17">
        <f t="shared" si="28"/>
        <v>10</v>
      </c>
      <c r="C950" s="61">
        <f t="shared" si="29"/>
        <v>2020</v>
      </c>
      <c r="D950">
        <v>77.5</v>
      </c>
      <c r="E950">
        <v>83.5</v>
      </c>
    </row>
    <row r="951" spans="1:5">
      <c r="A951" s="16">
        <v>44132</v>
      </c>
      <c r="B951" s="17">
        <f t="shared" si="28"/>
        <v>10</v>
      </c>
      <c r="C951" s="61">
        <f t="shared" si="29"/>
        <v>2020</v>
      </c>
      <c r="D951">
        <v>77.5</v>
      </c>
      <c r="E951">
        <v>83.5</v>
      </c>
    </row>
    <row r="952" spans="1:5">
      <c r="A952" s="16">
        <v>44133</v>
      </c>
      <c r="B952" s="17">
        <f t="shared" si="28"/>
        <v>10</v>
      </c>
      <c r="C952" s="61">
        <f t="shared" si="29"/>
        <v>2020</v>
      </c>
      <c r="D952">
        <v>77.5</v>
      </c>
      <c r="E952">
        <v>83.5</v>
      </c>
    </row>
    <row r="953" spans="1:5">
      <c r="A953" s="16">
        <v>44134</v>
      </c>
      <c r="B953" s="17">
        <f t="shared" si="28"/>
        <v>10</v>
      </c>
      <c r="C953" s="61">
        <f t="shared" si="29"/>
        <v>2020</v>
      </c>
      <c r="D953">
        <v>77.5</v>
      </c>
      <c r="E953">
        <v>83.5</v>
      </c>
    </row>
    <row r="954" spans="1:5">
      <c r="A954" s="16">
        <v>44137</v>
      </c>
      <c r="B954" s="17">
        <f t="shared" si="28"/>
        <v>11</v>
      </c>
      <c r="C954" s="61">
        <f t="shared" si="29"/>
        <v>2020</v>
      </c>
      <c r="D954">
        <v>77.75</v>
      </c>
      <c r="E954">
        <v>83.75</v>
      </c>
    </row>
    <row r="955" spans="1:5">
      <c r="A955" s="16">
        <v>44138</v>
      </c>
      <c r="B955" s="17">
        <f t="shared" si="28"/>
        <v>11</v>
      </c>
      <c r="C955" s="61">
        <f t="shared" si="29"/>
        <v>2020</v>
      </c>
      <c r="D955">
        <v>78</v>
      </c>
      <c r="E955">
        <v>84</v>
      </c>
    </row>
    <row r="956" spans="1:5">
      <c r="A956" s="16">
        <v>44139</v>
      </c>
      <c r="B956" s="17">
        <f t="shared" si="28"/>
        <v>11</v>
      </c>
      <c r="C956" s="61">
        <f t="shared" si="29"/>
        <v>2020</v>
      </c>
      <c r="D956">
        <v>78.25</v>
      </c>
      <c r="E956">
        <v>84.25</v>
      </c>
    </row>
    <row r="957" spans="1:5">
      <c r="A957" s="16">
        <v>44140</v>
      </c>
      <c r="B957" s="17">
        <f t="shared" si="28"/>
        <v>11</v>
      </c>
      <c r="C957" s="61">
        <f t="shared" si="29"/>
        <v>2020</v>
      </c>
      <c r="D957">
        <v>78.25</v>
      </c>
      <c r="E957">
        <v>84.25</v>
      </c>
    </row>
    <row r="958" spans="1:5">
      <c r="A958" s="16">
        <v>44144</v>
      </c>
      <c r="B958" s="17">
        <f t="shared" si="28"/>
        <v>11</v>
      </c>
      <c r="C958" s="61">
        <f t="shared" si="29"/>
        <v>2020</v>
      </c>
      <c r="D958">
        <v>78.5</v>
      </c>
      <c r="E958">
        <v>84.5</v>
      </c>
    </row>
    <row r="959" spans="1:5">
      <c r="A959" s="16">
        <v>44145</v>
      </c>
      <c r="B959" s="17">
        <f t="shared" si="28"/>
        <v>11</v>
      </c>
      <c r="C959" s="61">
        <f t="shared" si="29"/>
        <v>2020</v>
      </c>
      <c r="D959">
        <v>78.75</v>
      </c>
      <c r="E959">
        <v>84.75</v>
      </c>
    </row>
    <row r="960" spans="1:5">
      <c r="A960" s="16">
        <v>44146</v>
      </c>
      <c r="B960" s="17">
        <f t="shared" si="28"/>
        <v>11</v>
      </c>
      <c r="C960" s="61">
        <f t="shared" si="29"/>
        <v>2020</v>
      </c>
      <c r="D960">
        <v>78.75</v>
      </c>
      <c r="E960">
        <v>84.75</v>
      </c>
    </row>
    <row r="961" spans="1:5">
      <c r="A961" s="16">
        <v>44147</v>
      </c>
      <c r="B961" s="17">
        <f t="shared" si="28"/>
        <v>11</v>
      </c>
      <c r="C961" s="61">
        <f t="shared" si="29"/>
        <v>2020</v>
      </c>
      <c r="D961">
        <v>79</v>
      </c>
      <c r="E961">
        <v>85</v>
      </c>
    </row>
    <row r="962" spans="1:5">
      <c r="A962" s="16">
        <v>44148</v>
      </c>
      <c r="B962" s="17">
        <f t="shared" si="28"/>
        <v>11</v>
      </c>
      <c r="C962" s="61">
        <f t="shared" si="29"/>
        <v>2020</v>
      </c>
      <c r="D962">
        <v>79</v>
      </c>
      <c r="E962">
        <v>85</v>
      </c>
    </row>
    <row r="963" spans="1:5">
      <c r="A963" s="16">
        <v>44151</v>
      </c>
      <c r="B963" s="17">
        <f t="shared" ref="B963:B1026" si="30">+MONTH(A963)</f>
        <v>11</v>
      </c>
      <c r="C963" s="61">
        <f t="shared" ref="C963:C1026" si="31">+YEAR(A963)</f>
        <v>2020</v>
      </c>
      <c r="D963">
        <v>79.25</v>
      </c>
      <c r="E963">
        <v>85.25</v>
      </c>
    </row>
    <row r="964" spans="1:5">
      <c r="A964" s="16">
        <v>44152</v>
      </c>
      <c r="B964" s="17">
        <f t="shared" si="30"/>
        <v>11</v>
      </c>
      <c r="C964" s="61">
        <f t="shared" si="31"/>
        <v>2020</v>
      </c>
      <c r="D964">
        <v>79.25</v>
      </c>
      <c r="E964">
        <v>85.25</v>
      </c>
    </row>
    <row r="965" spans="1:5">
      <c r="A965" s="16">
        <v>44153</v>
      </c>
      <c r="B965" s="17">
        <f t="shared" si="30"/>
        <v>11</v>
      </c>
      <c r="C965" s="61">
        <f t="shared" si="31"/>
        <v>2020</v>
      </c>
      <c r="D965">
        <v>79.25</v>
      </c>
      <c r="E965">
        <v>85.25</v>
      </c>
    </row>
    <row r="966" spans="1:5">
      <c r="A966" s="16">
        <v>44154</v>
      </c>
      <c r="B966" s="17">
        <f t="shared" si="30"/>
        <v>11</v>
      </c>
      <c r="C966" s="61">
        <f t="shared" si="31"/>
        <v>2020</v>
      </c>
      <c r="D966">
        <v>79.5</v>
      </c>
      <c r="E966">
        <v>85.5</v>
      </c>
    </row>
    <row r="967" spans="1:5">
      <c r="A967" s="16">
        <v>44155</v>
      </c>
      <c r="B967" s="17">
        <f t="shared" si="30"/>
        <v>11</v>
      </c>
      <c r="C967" s="61">
        <f t="shared" si="31"/>
        <v>2020</v>
      </c>
      <c r="D967">
        <v>79.5</v>
      </c>
      <c r="E967">
        <v>85.5</v>
      </c>
    </row>
    <row r="968" spans="1:5">
      <c r="A968" s="16">
        <v>44159</v>
      </c>
      <c r="B968" s="17">
        <f t="shared" si="30"/>
        <v>11</v>
      </c>
      <c r="C968" s="61">
        <f t="shared" si="31"/>
        <v>2020</v>
      </c>
      <c r="D968">
        <v>79.75</v>
      </c>
      <c r="E968">
        <v>85.75</v>
      </c>
    </row>
    <row r="969" spans="1:5">
      <c r="A969" s="16">
        <v>44160</v>
      </c>
      <c r="B969" s="17">
        <f t="shared" si="30"/>
        <v>11</v>
      </c>
      <c r="C969" s="61">
        <f t="shared" si="31"/>
        <v>2020</v>
      </c>
      <c r="D969">
        <v>79.75</v>
      </c>
      <c r="E969">
        <v>85.75</v>
      </c>
    </row>
    <row r="970" spans="1:5">
      <c r="A970" s="16">
        <v>44161</v>
      </c>
      <c r="B970" s="17">
        <f t="shared" si="30"/>
        <v>11</v>
      </c>
      <c r="C970" s="61">
        <f t="shared" si="31"/>
        <v>2020</v>
      </c>
      <c r="D970">
        <v>80</v>
      </c>
      <c r="E970">
        <v>86</v>
      </c>
    </row>
    <row r="971" spans="1:5">
      <c r="A971" s="16">
        <v>44162</v>
      </c>
      <c r="B971" s="17">
        <f t="shared" si="30"/>
        <v>11</v>
      </c>
      <c r="C971" s="61">
        <f t="shared" si="31"/>
        <v>2020</v>
      </c>
      <c r="D971">
        <v>80.25</v>
      </c>
      <c r="E971">
        <v>86.25</v>
      </c>
    </row>
    <row r="972" spans="1:5">
      <c r="A972" s="16">
        <v>44165</v>
      </c>
      <c r="B972" s="17">
        <f t="shared" si="30"/>
        <v>11</v>
      </c>
      <c r="C972" s="61">
        <f t="shared" si="31"/>
        <v>2020</v>
      </c>
      <c r="D972">
        <v>80.5</v>
      </c>
      <c r="E972">
        <v>86.5</v>
      </c>
    </row>
    <row r="973" spans="1:5">
      <c r="A973" s="16">
        <v>44166</v>
      </c>
      <c r="B973" s="17">
        <f t="shared" si="30"/>
        <v>12</v>
      </c>
      <c r="C973" s="61">
        <f t="shared" si="31"/>
        <v>2020</v>
      </c>
      <c r="D973">
        <v>80.5</v>
      </c>
      <c r="E973">
        <v>86.5</v>
      </c>
    </row>
    <row r="974" spans="1:5">
      <c r="A974" s="16">
        <v>44167</v>
      </c>
      <c r="B974" s="17">
        <f t="shared" si="30"/>
        <v>12</v>
      </c>
      <c r="C974" s="61">
        <f t="shared" si="31"/>
        <v>2020</v>
      </c>
      <c r="D974">
        <v>80.5</v>
      </c>
      <c r="E974">
        <v>86.5</v>
      </c>
    </row>
    <row r="975" spans="1:5">
      <c r="A975" s="16">
        <v>44168</v>
      </c>
      <c r="B975" s="17">
        <f t="shared" si="30"/>
        <v>12</v>
      </c>
      <c r="C975" s="61">
        <f t="shared" si="31"/>
        <v>2020</v>
      </c>
      <c r="D975">
        <v>80.75</v>
      </c>
      <c r="E975">
        <v>86.75</v>
      </c>
    </row>
    <row r="976" spans="1:5">
      <c r="A976" s="16">
        <v>44169</v>
      </c>
      <c r="B976" s="17">
        <f t="shared" si="30"/>
        <v>12</v>
      </c>
      <c r="C976" s="61">
        <f t="shared" si="31"/>
        <v>2020</v>
      </c>
      <c r="D976">
        <v>80.75</v>
      </c>
      <c r="E976">
        <v>86.75</v>
      </c>
    </row>
    <row r="977" spans="1:5">
      <c r="A977" s="16">
        <v>44174</v>
      </c>
      <c r="B977" s="17">
        <f t="shared" si="30"/>
        <v>12</v>
      </c>
      <c r="C977" s="61">
        <f t="shared" si="31"/>
        <v>2020</v>
      </c>
      <c r="D977">
        <v>81.25</v>
      </c>
      <c r="E977">
        <v>87.25</v>
      </c>
    </row>
    <row r="978" spans="1:5">
      <c r="A978" s="16">
        <v>44175</v>
      </c>
      <c r="B978" s="17">
        <f t="shared" si="30"/>
        <v>12</v>
      </c>
      <c r="C978" s="61">
        <f t="shared" si="31"/>
        <v>2020</v>
      </c>
      <c r="D978">
        <v>81.5</v>
      </c>
      <c r="E978">
        <v>87.5</v>
      </c>
    </row>
    <row r="979" spans="1:5">
      <c r="A979" s="16">
        <v>44176</v>
      </c>
      <c r="B979" s="17">
        <f t="shared" si="30"/>
        <v>12</v>
      </c>
      <c r="C979" s="61">
        <f t="shared" si="31"/>
        <v>2020</v>
      </c>
      <c r="D979">
        <v>81.5</v>
      </c>
      <c r="E979">
        <v>87.5</v>
      </c>
    </row>
    <row r="980" spans="1:5">
      <c r="A980" s="16">
        <v>44179</v>
      </c>
      <c r="B980" s="17">
        <f t="shared" si="30"/>
        <v>12</v>
      </c>
      <c r="C980" s="61">
        <f t="shared" si="31"/>
        <v>2020</v>
      </c>
      <c r="D980">
        <v>81.5</v>
      </c>
      <c r="E980">
        <v>87.5</v>
      </c>
    </row>
    <row r="981" spans="1:5">
      <c r="A981" s="16">
        <v>44180</v>
      </c>
      <c r="B981" s="17">
        <f t="shared" si="30"/>
        <v>12</v>
      </c>
      <c r="C981" s="61">
        <f t="shared" si="31"/>
        <v>2020</v>
      </c>
      <c r="D981">
        <v>81.75</v>
      </c>
      <c r="E981">
        <v>87.75</v>
      </c>
    </row>
    <row r="982" spans="1:5">
      <c r="A982" s="16">
        <v>44181</v>
      </c>
      <c r="B982" s="17">
        <f t="shared" si="30"/>
        <v>12</v>
      </c>
      <c r="C982" s="61">
        <f t="shared" si="31"/>
        <v>2020</v>
      </c>
      <c r="D982">
        <v>81.75</v>
      </c>
      <c r="E982">
        <v>87.75</v>
      </c>
    </row>
    <row r="983" spans="1:5">
      <c r="A983" s="16">
        <v>44182</v>
      </c>
      <c r="B983" s="17">
        <f t="shared" si="30"/>
        <v>12</v>
      </c>
      <c r="C983" s="61">
        <f t="shared" si="31"/>
        <v>2020</v>
      </c>
      <c r="D983">
        <v>81.75</v>
      </c>
      <c r="E983">
        <v>87.75</v>
      </c>
    </row>
    <row r="984" spans="1:5">
      <c r="A984" s="16">
        <v>44183</v>
      </c>
      <c r="B984" s="17">
        <f t="shared" si="30"/>
        <v>12</v>
      </c>
      <c r="C984" s="61">
        <f t="shared" si="31"/>
        <v>2020</v>
      </c>
      <c r="D984">
        <v>82</v>
      </c>
      <c r="E984">
        <v>88</v>
      </c>
    </row>
    <row r="985" spans="1:5">
      <c r="A985" s="16">
        <v>44186</v>
      </c>
      <c r="B985" s="17">
        <f t="shared" si="30"/>
        <v>12</v>
      </c>
      <c r="C985" s="61">
        <f t="shared" si="31"/>
        <v>2020</v>
      </c>
      <c r="D985">
        <v>82.25</v>
      </c>
      <c r="E985">
        <v>88.25</v>
      </c>
    </row>
    <row r="986" spans="1:5">
      <c r="A986" s="16">
        <v>44187</v>
      </c>
      <c r="B986" s="17">
        <f t="shared" si="30"/>
        <v>12</v>
      </c>
      <c r="C986" s="61">
        <f t="shared" si="31"/>
        <v>2020</v>
      </c>
      <c r="D986">
        <v>82.25</v>
      </c>
      <c r="E986">
        <v>88.25</v>
      </c>
    </row>
    <row r="987" spans="1:5">
      <c r="A987" s="16">
        <v>44188</v>
      </c>
      <c r="B987" s="17">
        <f t="shared" si="30"/>
        <v>12</v>
      </c>
      <c r="C987" s="61">
        <f t="shared" si="31"/>
        <v>2020</v>
      </c>
      <c r="D987">
        <v>82.5</v>
      </c>
      <c r="E987">
        <v>88.5</v>
      </c>
    </row>
    <row r="988" spans="1:5">
      <c r="A988" s="16">
        <v>44193</v>
      </c>
      <c r="B988" s="17">
        <f t="shared" si="30"/>
        <v>12</v>
      </c>
      <c r="C988" s="61">
        <f t="shared" si="31"/>
        <v>2020</v>
      </c>
      <c r="D988">
        <v>82.75</v>
      </c>
      <c r="E988">
        <v>88.75</v>
      </c>
    </row>
    <row r="989" spans="1:5">
      <c r="A989" s="16">
        <v>44194</v>
      </c>
      <c r="B989" s="17">
        <f t="shared" si="30"/>
        <v>12</v>
      </c>
      <c r="C989" s="61">
        <f t="shared" si="31"/>
        <v>2020</v>
      </c>
      <c r="D989">
        <v>83</v>
      </c>
      <c r="E989">
        <v>89</v>
      </c>
    </row>
    <row r="990" spans="1:5">
      <c r="A990" s="16">
        <v>44195</v>
      </c>
      <c r="B990" s="17">
        <f t="shared" si="30"/>
        <v>12</v>
      </c>
      <c r="C990" s="61">
        <f t="shared" si="31"/>
        <v>2020</v>
      </c>
      <c r="D990">
        <v>83.25</v>
      </c>
      <c r="E990">
        <v>89.25</v>
      </c>
    </row>
    <row r="991" spans="1:5">
      <c r="A991" s="16">
        <v>44200</v>
      </c>
      <c r="B991" s="17">
        <f t="shared" si="30"/>
        <v>1</v>
      </c>
      <c r="C991" s="61">
        <f t="shared" si="31"/>
        <v>2021</v>
      </c>
      <c r="D991">
        <v>83.5</v>
      </c>
      <c r="E991">
        <v>89.5</v>
      </c>
    </row>
    <row r="992" spans="1:5">
      <c r="A992" s="16">
        <v>44201</v>
      </c>
      <c r="B992" s="17">
        <f t="shared" si="30"/>
        <v>1</v>
      </c>
      <c r="C992" s="61">
        <f t="shared" si="31"/>
        <v>2021</v>
      </c>
      <c r="D992">
        <v>83.75</v>
      </c>
      <c r="E992">
        <v>89.75</v>
      </c>
    </row>
    <row r="993" spans="1:5">
      <c r="A993" s="16">
        <v>44202</v>
      </c>
      <c r="B993" s="17">
        <f t="shared" si="30"/>
        <v>1</v>
      </c>
      <c r="C993" s="61">
        <f t="shared" si="31"/>
        <v>2021</v>
      </c>
      <c r="D993">
        <v>83.75</v>
      </c>
      <c r="E993">
        <v>89.75</v>
      </c>
    </row>
    <row r="994" spans="1:5">
      <c r="A994" s="16">
        <v>44203</v>
      </c>
      <c r="B994" s="17">
        <f t="shared" si="30"/>
        <v>1</v>
      </c>
      <c r="C994" s="61">
        <f t="shared" si="31"/>
        <v>2021</v>
      </c>
      <c r="D994">
        <v>84</v>
      </c>
      <c r="E994">
        <v>90</v>
      </c>
    </row>
    <row r="995" spans="1:5">
      <c r="A995" s="16">
        <v>44204</v>
      </c>
      <c r="B995" s="17">
        <f t="shared" si="30"/>
        <v>1</v>
      </c>
      <c r="C995" s="61">
        <f t="shared" si="31"/>
        <v>2021</v>
      </c>
      <c r="D995">
        <v>84</v>
      </c>
      <c r="E995">
        <v>90</v>
      </c>
    </row>
    <row r="996" spans="1:5">
      <c r="A996" s="16">
        <v>44207</v>
      </c>
      <c r="B996" s="17">
        <f t="shared" si="30"/>
        <v>1</v>
      </c>
      <c r="C996" s="61">
        <f t="shared" si="31"/>
        <v>2021</v>
      </c>
      <c r="D996">
        <v>84.25</v>
      </c>
      <c r="E996">
        <v>90.25</v>
      </c>
    </row>
    <row r="997" spans="1:5">
      <c r="A997" s="16">
        <v>44208</v>
      </c>
      <c r="B997" s="17">
        <f t="shared" si="30"/>
        <v>1</v>
      </c>
      <c r="C997" s="61">
        <f t="shared" si="31"/>
        <v>2021</v>
      </c>
      <c r="D997">
        <v>84.5</v>
      </c>
      <c r="E997">
        <v>90.5</v>
      </c>
    </row>
    <row r="998" spans="1:5">
      <c r="A998" s="16">
        <v>44209</v>
      </c>
      <c r="B998" s="17">
        <f t="shared" si="30"/>
        <v>1</v>
      </c>
      <c r="C998" s="61">
        <f t="shared" si="31"/>
        <v>2021</v>
      </c>
      <c r="D998">
        <v>84.5</v>
      </c>
      <c r="E998">
        <v>90.5</v>
      </c>
    </row>
    <row r="999" spans="1:5">
      <c r="A999" s="16">
        <v>44210</v>
      </c>
      <c r="B999" s="17">
        <f t="shared" si="30"/>
        <v>1</v>
      </c>
      <c r="C999" s="61">
        <f t="shared" si="31"/>
        <v>2021</v>
      </c>
      <c r="D999">
        <v>84.75</v>
      </c>
      <c r="E999">
        <v>90.75</v>
      </c>
    </row>
    <row r="1000" spans="1:5">
      <c r="A1000" s="16">
        <v>44211</v>
      </c>
      <c r="B1000" s="17">
        <f t="shared" si="30"/>
        <v>1</v>
      </c>
      <c r="C1000" s="61">
        <f t="shared" si="31"/>
        <v>2021</v>
      </c>
      <c r="D1000">
        <v>84.75</v>
      </c>
      <c r="E1000">
        <v>90.75</v>
      </c>
    </row>
    <row r="1001" spans="1:5">
      <c r="A1001" s="16">
        <v>44214</v>
      </c>
      <c r="B1001" s="17">
        <f t="shared" si="30"/>
        <v>1</v>
      </c>
      <c r="C1001" s="61">
        <f t="shared" si="31"/>
        <v>2021</v>
      </c>
      <c r="D1001">
        <v>85</v>
      </c>
      <c r="E1001">
        <v>91</v>
      </c>
    </row>
    <row r="1002" spans="1:5">
      <c r="A1002" s="16">
        <v>44215</v>
      </c>
      <c r="B1002" s="17">
        <f t="shared" si="30"/>
        <v>1</v>
      </c>
      <c r="C1002" s="61">
        <f t="shared" si="31"/>
        <v>2021</v>
      </c>
      <c r="D1002">
        <v>85.25</v>
      </c>
      <c r="E1002">
        <v>91.25</v>
      </c>
    </row>
    <row r="1003" spans="1:5">
      <c r="A1003" s="16">
        <v>44216</v>
      </c>
      <c r="B1003" s="17">
        <f t="shared" si="30"/>
        <v>1</v>
      </c>
      <c r="C1003" s="61">
        <f t="shared" si="31"/>
        <v>2021</v>
      </c>
      <c r="D1003">
        <v>85.25</v>
      </c>
      <c r="E1003">
        <v>91.25</v>
      </c>
    </row>
    <row r="1004" spans="1:5">
      <c r="A1004" s="16">
        <v>44217</v>
      </c>
      <c r="B1004" s="17">
        <f t="shared" si="30"/>
        <v>1</v>
      </c>
      <c r="C1004" s="61">
        <f t="shared" si="31"/>
        <v>2021</v>
      </c>
      <c r="D1004">
        <v>85.5</v>
      </c>
      <c r="E1004">
        <v>91.5</v>
      </c>
    </row>
    <row r="1005" spans="1:5">
      <c r="A1005" s="16">
        <v>44218</v>
      </c>
      <c r="B1005" s="17">
        <f t="shared" si="30"/>
        <v>1</v>
      </c>
      <c r="C1005" s="61">
        <f t="shared" si="31"/>
        <v>2021</v>
      </c>
      <c r="D1005">
        <v>85.75</v>
      </c>
      <c r="E1005">
        <v>91.75</v>
      </c>
    </row>
    <row r="1006" spans="1:5">
      <c r="A1006" s="16">
        <v>44221</v>
      </c>
      <c r="B1006" s="17">
        <f t="shared" si="30"/>
        <v>1</v>
      </c>
      <c r="C1006" s="61">
        <f t="shared" si="31"/>
        <v>2021</v>
      </c>
      <c r="D1006">
        <v>86</v>
      </c>
      <c r="E1006">
        <v>92</v>
      </c>
    </row>
    <row r="1007" spans="1:5">
      <c r="A1007" s="16">
        <v>44222</v>
      </c>
      <c r="B1007" s="17">
        <f t="shared" si="30"/>
        <v>1</v>
      </c>
      <c r="C1007" s="61">
        <f t="shared" si="31"/>
        <v>2021</v>
      </c>
      <c r="D1007">
        <v>86</v>
      </c>
      <c r="E1007">
        <v>92</v>
      </c>
    </row>
    <row r="1008" spans="1:5">
      <c r="A1008" s="16">
        <v>44223</v>
      </c>
      <c r="B1008" s="17">
        <f t="shared" si="30"/>
        <v>1</v>
      </c>
      <c r="C1008" s="61">
        <f t="shared" si="31"/>
        <v>2021</v>
      </c>
      <c r="D1008">
        <v>86</v>
      </c>
      <c r="E1008">
        <v>92</v>
      </c>
    </row>
    <row r="1009" spans="1:5">
      <c r="A1009" s="16">
        <v>44224</v>
      </c>
      <c r="B1009" s="17">
        <f t="shared" si="30"/>
        <v>1</v>
      </c>
      <c r="C1009" s="61">
        <f t="shared" si="31"/>
        <v>2021</v>
      </c>
      <c r="D1009">
        <v>86</v>
      </c>
      <c r="E1009">
        <v>92</v>
      </c>
    </row>
    <row r="1010" spans="1:5">
      <c r="A1010" s="16">
        <v>44225</v>
      </c>
      <c r="B1010" s="17">
        <f t="shared" si="30"/>
        <v>1</v>
      </c>
      <c r="C1010" s="61">
        <f t="shared" si="31"/>
        <v>2021</v>
      </c>
      <c r="D1010">
        <v>86.25</v>
      </c>
      <c r="E1010">
        <v>92.25</v>
      </c>
    </row>
    <row r="1011" spans="1:5">
      <c r="A1011" s="16">
        <v>44228</v>
      </c>
      <c r="B1011" s="17">
        <f t="shared" si="30"/>
        <v>2</v>
      </c>
      <c r="C1011" s="61">
        <f t="shared" si="31"/>
        <v>2021</v>
      </c>
      <c r="D1011">
        <v>86.5</v>
      </c>
      <c r="E1011">
        <v>92.5</v>
      </c>
    </row>
    <row r="1012" spans="1:5">
      <c r="A1012" s="16">
        <v>44229</v>
      </c>
      <c r="B1012" s="17">
        <f t="shared" si="30"/>
        <v>2</v>
      </c>
      <c r="C1012" s="61">
        <f t="shared" si="31"/>
        <v>2021</v>
      </c>
      <c r="D1012">
        <v>86.5</v>
      </c>
      <c r="E1012">
        <v>92.5</v>
      </c>
    </row>
    <row r="1013" spans="1:5">
      <c r="A1013" s="16">
        <v>44230</v>
      </c>
      <c r="B1013" s="17">
        <f t="shared" si="30"/>
        <v>2</v>
      </c>
      <c r="C1013" s="61">
        <f t="shared" si="31"/>
        <v>2021</v>
      </c>
      <c r="D1013">
        <v>86.5</v>
      </c>
      <c r="E1013">
        <v>92.5</v>
      </c>
    </row>
    <row r="1014" spans="1:5">
      <c r="A1014" s="16">
        <v>44231</v>
      </c>
      <c r="B1014" s="17">
        <f t="shared" si="30"/>
        <v>2</v>
      </c>
      <c r="C1014" s="61">
        <f t="shared" si="31"/>
        <v>2021</v>
      </c>
      <c r="D1014">
        <v>86.75</v>
      </c>
      <c r="E1014">
        <v>92.75</v>
      </c>
    </row>
    <row r="1015" spans="1:5">
      <c r="A1015" s="16">
        <v>44232</v>
      </c>
      <c r="B1015" s="17">
        <f t="shared" si="30"/>
        <v>2</v>
      </c>
      <c r="C1015" s="61">
        <f t="shared" si="31"/>
        <v>2021</v>
      </c>
      <c r="D1015">
        <v>87</v>
      </c>
      <c r="E1015">
        <v>93</v>
      </c>
    </row>
    <row r="1016" spans="1:5">
      <c r="A1016" s="16">
        <v>44235</v>
      </c>
      <c r="B1016" s="17">
        <f t="shared" si="30"/>
        <v>2</v>
      </c>
      <c r="C1016" s="61">
        <f t="shared" si="31"/>
        <v>2021</v>
      </c>
      <c r="D1016">
        <v>87.25</v>
      </c>
      <c r="E1016">
        <v>93.25</v>
      </c>
    </row>
    <row r="1017" spans="1:5">
      <c r="A1017" s="16">
        <v>44236</v>
      </c>
      <c r="B1017" s="17">
        <f t="shared" si="30"/>
        <v>2</v>
      </c>
      <c r="C1017" s="61">
        <f t="shared" si="31"/>
        <v>2021</v>
      </c>
      <c r="D1017">
        <v>87.25</v>
      </c>
      <c r="E1017">
        <v>93.25</v>
      </c>
    </row>
    <row r="1018" spans="1:5">
      <c r="A1018" s="16">
        <v>44237</v>
      </c>
      <c r="B1018" s="17">
        <f t="shared" si="30"/>
        <v>2</v>
      </c>
      <c r="C1018" s="61">
        <f t="shared" si="31"/>
        <v>2021</v>
      </c>
      <c r="D1018">
        <v>87.25</v>
      </c>
      <c r="E1018">
        <v>93.25</v>
      </c>
    </row>
    <row r="1019" spans="1:5">
      <c r="A1019" s="16">
        <v>44238</v>
      </c>
      <c r="B1019" s="17">
        <f t="shared" si="30"/>
        <v>2</v>
      </c>
      <c r="C1019" s="61">
        <f t="shared" si="31"/>
        <v>2021</v>
      </c>
      <c r="D1019">
        <v>87.5</v>
      </c>
      <c r="E1019">
        <v>93.5</v>
      </c>
    </row>
    <row r="1020" spans="1:5">
      <c r="A1020" s="16">
        <v>44239</v>
      </c>
      <c r="B1020" s="17">
        <f t="shared" si="30"/>
        <v>2</v>
      </c>
      <c r="C1020" s="61">
        <f t="shared" si="31"/>
        <v>2021</v>
      </c>
      <c r="D1020">
        <v>87.5</v>
      </c>
      <c r="E1020">
        <v>93.5</v>
      </c>
    </row>
    <row r="1021" spans="1:5">
      <c r="A1021" s="16">
        <v>44244</v>
      </c>
      <c r="B1021" s="17">
        <f t="shared" si="30"/>
        <v>2</v>
      </c>
      <c r="C1021" s="61">
        <f t="shared" si="31"/>
        <v>2021</v>
      </c>
      <c r="D1021">
        <v>87.75</v>
      </c>
      <c r="E1021">
        <v>93.75</v>
      </c>
    </row>
    <row r="1022" spans="1:5">
      <c r="A1022" s="16">
        <v>44245</v>
      </c>
      <c r="B1022" s="17">
        <f t="shared" si="30"/>
        <v>2</v>
      </c>
      <c r="C1022" s="61">
        <f t="shared" si="31"/>
        <v>2021</v>
      </c>
      <c r="D1022">
        <v>87.75</v>
      </c>
      <c r="E1022">
        <v>93.75</v>
      </c>
    </row>
    <row r="1023" spans="1:5">
      <c r="A1023" s="16">
        <v>44246</v>
      </c>
      <c r="B1023" s="17">
        <f t="shared" si="30"/>
        <v>2</v>
      </c>
      <c r="C1023" s="61">
        <f t="shared" si="31"/>
        <v>2021</v>
      </c>
      <c r="D1023">
        <v>88</v>
      </c>
      <c r="E1023">
        <v>94</v>
      </c>
    </row>
    <row r="1024" spans="1:5">
      <c r="A1024" s="16">
        <v>44249</v>
      </c>
      <c r="B1024" s="17">
        <f t="shared" si="30"/>
        <v>2</v>
      </c>
      <c r="C1024" s="61">
        <f t="shared" si="31"/>
        <v>2021</v>
      </c>
      <c r="D1024">
        <v>88.25</v>
      </c>
      <c r="E1024">
        <v>94.25</v>
      </c>
    </row>
    <row r="1025" spans="1:5">
      <c r="A1025" s="16">
        <v>44250</v>
      </c>
      <c r="B1025" s="17">
        <f t="shared" si="30"/>
        <v>2</v>
      </c>
      <c r="C1025" s="61">
        <f t="shared" si="31"/>
        <v>2021</v>
      </c>
      <c r="D1025">
        <v>88.25</v>
      </c>
      <c r="E1025">
        <v>94.25</v>
      </c>
    </row>
    <row r="1026" spans="1:5">
      <c r="A1026" s="16">
        <v>44251</v>
      </c>
      <c r="B1026" s="17">
        <f t="shared" si="30"/>
        <v>2</v>
      </c>
      <c r="C1026" s="61">
        <f t="shared" si="31"/>
        <v>2021</v>
      </c>
      <c r="D1026">
        <v>88.5</v>
      </c>
      <c r="E1026">
        <v>94.5</v>
      </c>
    </row>
    <row r="1027" spans="1:5">
      <c r="A1027" s="16">
        <v>44252</v>
      </c>
      <c r="B1027" s="17">
        <f t="shared" ref="B1027:B1090" si="32">+MONTH(A1027)</f>
        <v>2</v>
      </c>
      <c r="C1027" s="61">
        <f t="shared" ref="C1027:C1090" si="33">+YEAR(A1027)</f>
        <v>2021</v>
      </c>
      <c r="D1027">
        <v>88.5</v>
      </c>
      <c r="E1027">
        <v>94.5</v>
      </c>
    </row>
    <row r="1028" spans="1:5">
      <c r="A1028" s="16">
        <v>44253</v>
      </c>
      <c r="B1028" s="17">
        <f t="shared" si="32"/>
        <v>2</v>
      </c>
      <c r="C1028" s="61">
        <f t="shared" si="33"/>
        <v>2021</v>
      </c>
      <c r="D1028">
        <v>88.5</v>
      </c>
      <c r="E1028">
        <v>94.5</v>
      </c>
    </row>
    <row r="1029" spans="1:5">
      <c r="A1029" s="16">
        <v>44256</v>
      </c>
      <c r="B1029" s="17">
        <f t="shared" si="32"/>
        <v>3</v>
      </c>
      <c r="C1029" s="61">
        <f t="shared" si="33"/>
        <v>2021</v>
      </c>
      <c r="D1029">
        <v>88.75</v>
      </c>
      <c r="E1029">
        <v>94.75</v>
      </c>
    </row>
    <row r="1030" spans="1:5">
      <c r="A1030" s="16">
        <v>44257</v>
      </c>
      <c r="B1030" s="17">
        <f t="shared" si="32"/>
        <v>3</v>
      </c>
      <c r="C1030" s="61">
        <f t="shared" si="33"/>
        <v>2021</v>
      </c>
      <c r="D1030">
        <v>89</v>
      </c>
      <c r="E1030">
        <v>95</v>
      </c>
    </row>
    <row r="1031" spans="1:5">
      <c r="A1031" s="16">
        <v>44258</v>
      </c>
      <c r="B1031" s="17">
        <f t="shared" si="32"/>
        <v>3</v>
      </c>
      <c r="C1031" s="61">
        <f t="shared" si="33"/>
        <v>2021</v>
      </c>
      <c r="D1031">
        <v>89</v>
      </c>
      <c r="E1031">
        <v>95</v>
      </c>
    </row>
    <row r="1032" spans="1:5">
      <c r="A1032" s="16">
        <v>44259</v>
      </c>
      <c r="B1032" s="17">
        <f t="shared" si="32"/>
        <v>3</v>
      </c>
      <c r="C1032" s="61">
        <f t="shared" si="33"/>
        <v>2021</v>
      </c>
      <c r="D1032">
        <v>89</v>
      </c>
      <c r="E1032">
        <v>95</v>
      </c>
    </row>
    <row r="1033" spans="1:5">
      <c r="A1033" s="16">
        <v>44260</v>
      </c>
      <c r="B1033" s="17">
        <f t="shared" si="32"/>
        <v>3</v>
      </c>
      <c r="C1033" s="61">
        <f t="shared" si="33"/>
        <v>2021</v>
      </c>
      <c r="D1033">
        <v>89</v>
      </c>
      <c r="E1033">
        <v>95</v>
      </c>
    </row>
    <row r="1034" spans="1:5">
      <c r="A1034" s="16">
        <v>44263</v>
      </c>
      <c r="B1034" s="17">
        <f t="shared" si="32"/>
        <v>3</v>
      </c>
      <c r="C1034" s="61">
        <f t="shared" si="33"/>
        <v>2021</v>
      </c>
      <c r="D1034">
        <v>89.25</v>
      </c>
      <c r="E1034">
        <v>95.25</v>
      </c>
    </row>
    <row r="1035" spans="1:5">
      <c r="A1035" s="16">
        <v>44264</v>
      </c>
      <c r="B1035" s="17">
        <f t="shared" si="32"/>
        <v>3</v>
      </c>
      <c r="C1035" s="61">
        <f t="shared" si="33"/>
        <v>2021</v>
      </c>
      <c r="D1035">
        <v>89.5</v>
      </c>
      <c r="E1035">
        <v>95.5</v>
      </c>
    </row>
    <row r="1036" spans="1:5">
      <c r="A1036" s="16">
        <v>44265</v>
      </c>
      <c r="B1036" s="17">
        <f t="shared" si="32"/>
        <v>3</v>
      </c>
      <c r="C1036" s="61">
        <f t="shared" si="33"/>
        <v>2021</v>
      </c>
      <c r="D1036">
        <v>89.5</v>
      </c>
      <c r="E1036">
        <v>95.5</v>
      </c>
    </row>
    <row r="1037" spans="1:5">
      <c r="A1037" s="16">
        <v>44266</v>
      </c>
      <c r="B1037" s="17">
        <f t="shared" si="32"/>
        <v>3</v>
      </c>
      <c r="C1037" s="61">
        <f t="shared" si="33"/>
        <v>2021</v>
      </c>
      <c r="D1037">
        <v>89.75</v>
      </c>
      <c r="E1037">
        <v>95.75</v>
      </c>
    </row>
    <row r="1038" spans="1:5">
      <c r="A1038" s="16">
        <v>44267</v>
      </c>
      <c r="B1038" s="17">
        <f t="shared" si="32"/>
        <v>3</v>
      </c>
      <c r="C1038" s="61">
        <f t="shared" si="33"/>
        <v>2021</v>
      </c>
      <c r="D1038">
        <v>89.75</v>
      </c>
      <c r="E1038">
        <v>95.75</v>
      </c>
    </row>
    <row r="1039" spans="1:5">
      <c r="A1039" s="16">
        <v>44270</v>
      </c>
      <c r="B1039" s="17">
        <f t="shared" si="32"/>
        <v>3</v>
      </c>
      <c r="C1039" s="61">
        <f t="shared" si="33"/>
        <v>2021</v>
      </c>
      <c r="D1039">
        <v>90</v>
      </c>
      <c r="E1039">
        <v>96</v>
      </c>
    </row>
    <row r="1040" spans="1:5">
      <c r="A1040" s="16">
        <v>44271</v>
      </c>
      <c r="B1040" s="17">
        <f t="shared" si="32"/>
        <v>3</v>
      </c>
      <c r="C1040" s="61">
        <f t="shared" si="33"/>
        <v>2021</v>
      </c>
      <c r="D1040">
        <v>90.25</v>
      </c>
      <c r="E1040">
        <v>96.25</v>
      </c>
    </row>
    <row r="1041" spans="1:5">
      <c r="A1041" s="16">
        <v>44272</v>
      </c>
      <c r="B1041" s="17">
        <f t="shared" si="32"/>
        <v>3</v>
      </c>
      <c r="C1041" s="61">
        <f t="shared" si="33"/>
        <v>2021</v>
      </c>
      <c r="D1041">
        <v>90.25</v>
      </c>
      <c r="E1041">
        <v>96.25</v>
      </c>
    </row>
    <row r="1042" spans="1:5">
      <c r="A1042" s="16">
        <v>44273</v>
      </c>
      <c r="B1042" s="17">
        <f t="shared" si="32"/>
        <v>3</v>
      </c>
      <c r="C1042" s="61">
        <f t="shared" si="33"/>
        <v>2021</v>
      </c>
      <c r="D1042">
        <v>90.5</v>
      </c>
      <c r="E1042">
        <v>96.5</v>
      </c>
    </row>
    <row r="1043" spans="1:5">
      <c r="A1043" s="16">
        <v>44274</v>
      </c>
      <c r="B1043" s="17">
        <f t="shared" si="32"/>
        <v>3</v>
      </c>
      <c r="C1043" s="61">
        <f t="shared" si="33"/>
        <v>2021</v>
      </c>
      <c r="D1043">
        <v>90.5</v>
      </c>
      <c r="E1043">
        <v>96.5</v>
      </c>
    </row>
    <row r="1044" spans="1:5">
      <c r="A1044" s="16">
        <v>44277</v>
      </c>
      <c r="B1044" s="17">
        <f t="shared" si="32"/>
        <v>3</v>
      </c>
      <c r="C1044" s="61">
        <f t="shared" si="33"/>
        <v>2021</v>
      </c>
      <c r="D1044">
        <v>90.75</v>
      </c>
      <c r="E1044">
        <v>96.75</v>
      </c>
    </row>
    <row r="1045" spans="1:5">
      <c r="A1045" s="16">
        <v>44278</v>
      </c>
      <c r="B1045" s="17">
        <f t="shared" si="32"/>
        <v>3</v>
      </c>
      <c r="C1045" s="61">
        <f t="shared" si="33"/>
        <v>2021</v>
      </c>
      <c r="D1045">
        <v>91</v>
      </c>
      <c r="E1045">
        <v>97</v>
      </c>
    </row>
    <row r="1046" spans="1:5">
      <c r="A1046" s="16">
        <v>44280</v>
      </c>
      <c r="B1046" s="17">
        <f t="shared" si="32"/>
        <v>3</v>
      </c>
      <c r="C1046" s="61">
        <f t="shared" si="33"/>
        <v>2021</v>
      </c>
      <c r="D1046">
        <v>91</v>
      </c>
      <c r="E1046">
        <v>97</v>
      </c>
    </row>
    <row r="1047" spans="1:5">
      <c r="A1047" s="16">
        <v>44281</v>
      </c>
      <c r="B1047" s="17">
        <f t="shared" si="32"/>
        <v>3</v>
      </c>
      <c r="C1047" s="61">
        <f t="shared" si="33"/>
        <v>2021</v>
      </c>
      <c r="D1047">
        <v>91.25</v>
      </c>
      <c r="E1047">
        <v>97.25</v>
      </c>
    </row>
    <row r="1048" spans="1:5">
      <c r="A1048" s="16">
        <v>44284</v>
      </c>
      <c r="B1048" s="17">
        <f t="shared" si="32"/>
        <v>3</v>
      </c>
      <c r="C1048" s="61">
        <f t="shared" si="33"/>
        <v>2021</v>
      </c>
      <c r="D1048">
        <v>91.25</v>
      </c>
      <c r="E1048">
        <v>97.25</v>
      </c>
    </row>
    <row r="1049" spans="1:5">
      <c r="A1049" s="16">
        <v>44285</v>
      </c>
      <c r="B1049" s="17">
        <f t="shared" si="32"/>
        <v>3</v>
      </c>
      <c r="C1049" s="61">
        <f t="shared" si="33"/>
        <v>2021</v>
      </c>
      <c r="D1049">
        <v>91.25</v>
      </c>
      <c r="E1049">
        <v>97.25</v>
      </c>
    </row>
    <row r="1050" spans="1:5">
      <c r="A1050" s="16">
        <v>44286</v>
      </c>
      <c r="B1050" s="17">
        <f t="shared" si="32"/>
        <v>3</v>
      </c>
      <c r="C1050" s="61">
        <f t="shared" si="33"/>
        <v>2021</v>
      </c>
      <c r="D1050">
        <v>91.5</v>
      </c>
      <c r="E1050">
        <v>97.5</v>
      </c>
    </row>
    <row r="1051" spans="1:5">
      <c r="A1051" s="16">
        <v>44291</v>
      </c>
      <c r="B1051" s="17">
        <f t="shared" si="32"/>
        <v>4</v>
      </c>
      <c r="C1051" s="61">
        <f t="shared" si="33"/>
        <v>2021</v>
      </c>
      <c r="D1051">
        <v>91.75</v>
      </c>
      <c r="E1051">
        <v>97.75</v>
      </c>
    </row>
    <row r="1052" spans="1:5">
      <c r="A1052" s="16">
        <v>44292</v>
      </c>
      <c r="B1052" s="17">
        <f t="shared" si="32"/>
        <v>4</v>
      </c>
      <c r="C1052" s="61">
        <f t="shared" si="33"/>
        <v>2021</v>
      </c>
      <c r="D1052">
        <v>91.75</v>
      </c>
      <c r="E1052">
        <v>97.75</v>
      </c>
    </row>
    <row r="1053" spans="1:5">
      <c r="A1053" s="16">
        <v>44293</v>
      </c>
      <c r="B1053" s="17">
        <f t="shared" si="32"/>
        <v>4</v>
      </c>
      <c r="C1053" s="61">
        <f t="shared" si="33"/>
        <v>2021</v>
      </c>
      <c r="D1053">
        <v>92</v>
      </c>
      <c r="E1053">
        <v>98</v>
      </c>
    </row>
    <row r="1054" spans="1:5">
      <c r="A1054" s="16">
        <v>44294</v>
      </c>
      <c r="B1054" s="17">
        <f t="shared" si="32"/>
        <v>4</v>
      </c>
      <c r="C1054" s="61">
        <f t="shared" si="33"/>
        <v>2021</v>
      </c>
      <c r="D1054">
        <v>92</v>
      </c>
      <c r="E1054">
        <v>98</v>
      </c>
    </row>
    <row r="1055" spans="1:5">
      <c r="A1055" s="16">
        <v>44295</v>
      </c>
      <c r="B1055" s="17">
        <f t="shared" si="32"/>
        <v>4</v>
      </c>
      <c r="C1055" s="61">
        <f t="shared" si="33"/>
        <v>2021</v>
      </c>
      <c r="D1055">
        <v>92</v>
      </c>
      <c r="E1055">
        <v>98</v>
      </c>
    </row>
    <row r="1056" spans="1:5">
      <c r="A1056" s="16">
        <v>44298</v>
      </c>
      <c r="B1056" s="17">
        <f t="shared" si="32"/>
        <v>4</v>
      </c>
      <c r="C1056" s="61">
        <f t="shared" si="33"/>
        <v>2021</v>
      </c>
      <c r="D1056">
        <v>92</v>
      </c>
      <c r="E1056">
        <v>98</v>
      </c>
    </row>
    <row r="1057" spans="1:5">
      <c r="A1057" s="16">
        <v>44299</v>
      </c>
      <c r="B1057" s="17">
        <f t="shared" si="32"/>
        <v>4</v>
      </c>
      <c r="C1057" s="61">
        <f t="shared" si="33"/>
        <v>2021</v>
      </c>
      <c r="D1057">
        <v>92</v>
      </c>
      <c r="E1057">
        <v>98</v>
      </c>
    </row>
    <row r="1058" spans="1:5">
      <c r="A1058" s="16">
        <v>44300</v>
      </c>
      <c r="B1058" s="17">
        <f t="shared" si="32"/>
        <v>4</v>
      </c>
      <c r="C1058" s="61">
        <f t="shared" si="33"/>
        <v>2021</v>
      </c>
      <c r="D1058">
        <v>92.25</v>
      </c>
      <c r="E1058">
        <v>98.25</v>
      </c>
    </row>
    <row r="1059" spans="1:5">
      <c r="A1059" s="16">
        <v>44301</v>
      </c>
      <c r="B1059" s="17">
        <f t="shared" si="32"/>
        <v>4</v>
      </c>
      <c r="C1059" s="61">
        <f t="shared" si="33"/>
        <v>2021</v>
      </c>
      <c r="D1059">
        <v>92.25</v>
      </c>
      <c r="E1059">
        <v>98.25</v>
      </c>
    </row>
    <row r="1060" spans="1:5">
      <c r="A1060" s="16">
        <v>44302</v>
      </c>
      <c r="B1060" s="17">
        <f t="shared" si="32"/>
        <v>4</v>
      </c>
      <c r="C1060" s="61">
        <f t="shared" si="33"/>
        <v>2021</v>
      </c>
      <c r="D1060">
        <v>92.25</v>
      </c>
      <c r="E1060">
        <v>98.25</v>
      </c>
    </row>
    <row r="1061" spans="1:5">
      <c r="A1061" s="16">
        <v>44305</v>
      </c>
      <c r="B1061" s="17">
        <f t="shared" si="32"/>
        <v>4</v>
      </c>
      <c r="C1061" s="61">
        <f t="shared" si="33"/>
        <v>2021</v>
      </c>
      <c r="D1061">
        <v>92.25</v>
      </c>
      <c r="E1061">
        <v>98.25</v>
      </c>
    </row>
    <row r="1062" spans="1:5">
      <c r="A1062" s="16">
        <v>44306</v>
      </c>
      <c r="B1062" s="17">
        <f t="shared" si="32"/>
        <v>4</v>
      </c>
      <c r="C1062" s="61">
        <f t="shared" si="33"/>
        <v>2021</v>
      </c>
      <c r="D1062">
        <v>92.25</v>
      </c>
      <c r="E1062">
        <v>98.25</v>
      </c>
    </row>
    <row r="1063" spans="1:5">
      <c r="A1063" s="16">
        <v>44307</v>
      </c>
      <c r="B1063" s="17">
        <f t="shared" si="32"/>
        <v>4</v>
      </c>
      <c r="C1063" s="61">
        <f t="shared" si="33"/>
        <v>2021</v>
      </c>
      <c r="D1063">
        <v>92.25</v>
      </c>
      <c r="E1063">
        <v>98.25</v>
      </c>
    </row>
    <row r="1064" spans="1:5">
      <c r="A1064" s="16">
        <v>44308</v>
      </c>
      <c r="B1064" s="17">
        <f t="shared" si="32"/>
        <v>4</v>
      </c>
      <c r="C1064" s="61">
        <f t="shared" si="33"/>
        <v>2021</v>
      </c>
      <c r="D1064">
        <v>92.25</v>
      </c>
      <c r="E1064">
        <v>98.25</v>
      </c>
    </row>
    <row r="1065" spans="1:5">
      <c r="A1065" s="16">
        <v>44309</v>
      </c>
      <c r="B1065" s="17">
        <f t="shared" si="32"/>
        <v>4</v>
      </c>
      <c r="C1065" s="61">
        <f t="shared" si="33"/>
        <v>2021</v>
      </c>
      <c r="D1065">
        <v>92.25</v>
      </c>
      <c r="E1065">
        <v>98.25</v>
      </c>
    </row>
    <row r="1066" spans="1:5">
      <c r="A1066" s="16">
        <v>44312</v>
      </c>
      <c r="B1066" s="17">
        <f t="shared" si="32"/>
        <v>4</v>
      </c>
      <c r="C1066" s="61">
        <f t="shared" si="33"/>
        <v>2021</v>
      </c>
      <c r="D1066">
        <v>92.5</v>
      </c>
      <c r="E1066">
        <v>98.5</v>
      </c>
    </row>
    <row r="1067" spans="1:5">
      <c r="A1067" s="16">
        <v>44313</v>
      </c>
      <c r="B1067" s="17">
        <f t="shared" si="32"/>
        <v>4</v>
      </c>
      <c r="C1067" s="61">
        <f t="shared" si="33"/>
        <v>2021</v>
      </c>
      <c r="D1067">
        <v>92.5</v>
      </c>
      <c r="E1067">
        <v>98.5</v>
      </c>
    </row>
    <row r="1068" spans="1:5">
      <c r="A1068" s="16">
        <v>44314</v>
      </c>
      <c r="B1068" s="17">
        <f t="shared" si="32"/>
        <v>4</v>
      </c>
      <c r="C1068" s="61">
        <f t="shared" si="33"/>
        <v>2021</v>
      </c>
      <c r="D1068">
        <v>92.5</v>
      </c>
      <c r="E1068">
        <v>98.5</v>
      </c>
    </row>
    <row r="1069" spans="1:5">
      <c r="A1069" s="16">
        <v>44315</v>
      </c>
      <c r="B1069" s="17">
        <f t="shared" si="32"/>
        <v>4</v>
      </c>
      <c r="C1069" s="61">
        <f t="shared" si="33"/>
        <v>2021</v>
      </c>
      <c r="D1069">
        <v>92.5</v>
      </c>
      <c r="E1069">
        <v>98.5</v>
      </c>
    </row>
    <row r="1070" spans="1:5">
      <c r="A1070" s="16">
        <v>44316</v>
      </c>
      <c r="B1070" s="17">
        <f t="shared" si="32"/>
        <v>4</v>
      </c>
      <c r="C1070" s="61">
        <f t="shared" si="33"/>
        <v>2021</v>
      </c>
      <c r="D1070">
        <v>92.5</v>
      </c>
      <c r="E1070">
        <v>98.5</v>
      </c>
    </row>
    <row r="1071" spans="1:5">
      <c r="A1071" s="16">
        <v>44319</v>
      </c>
      <c r="B1071" s="17">
        <f t="shared" si="32"/>
        <v>5</v>
      </c>
      <c r="C1071" s="61">
        <f t="shared" si="33"/>
        <v>2021</v>
      </c>
      <c r="D1071">
        <v>92.75</v>
      </c>
      <c r="E1071">
        <v>98.75</v>
      </c>
    </row>
    <row r="1072" spans="1:5">
      <c r="A1072" s="16">
        <v>44320</v>
      </c>
      <c r="B1072" s="17">
        <f t="shared" si="32"/>
        <v>5</v>
      </c>
      <c r="C1072" s="61">
        <f t="shared" si="33"/>
        <v>2021</v>
      </c>
      <c r="D1072">
        <v>92.75</v>
      </c>
      <c r="E1072">
        <v>98.75</v>
      </c>
    </row>
    <row r="1073" spans="1:5">
      <c r="A1073" s="16">
        <v>44321</v>
      </c>
      <c r="B1073" s="17">
        <f t="shared" si="32"/>
        <v>5</v>
      </c>
      <c r="C1073" s="61">
        <f t="shared" si="33"/>
        <v>2021</v>
      </c>
      <c r="D1073">
        <v>92.75</v>
      </c>
      <c r="E1073">
        <v>98.75</v>
      </c>
    </row>
    <row r="1074" spans="1:5">
      <c r="A1074" s="16">
        <v>44322</v>
      </c>
      <c r="B1074" s="17">
        <f t="shared" si="32"/>
        <v>5</v>
      </c>
      <c r="C1074" s="61">
        <f t="shared" si="33"/>
        <v>2021</v>
      </c>
      <c r="D1074">
        <v>92.75</v>
      </c>
      <c r="E1074">
        <v>98.75</v>
      </c>
    </row>
    <row r="1075" spans="1:5">
      <c r="A1075" s="16">
        <v>44323</v>
      </c>
      <c r="B1075" s="17">
        <f t="shared" si="32"/>
        <v>5</v>
      </c>
      <c r="C1075" s="61">
        <f t="shared" si="33"/>
        <v>2021</v>
      </c>
      <c r="D1075">
        <v>93</v>
      </c>
      <c r="E1075">
        <v>99</v>
      </c>
    </row>
    <row r="1076" spans="1:5">
      <c r="A1076" s="16">
        <v>44326</v>
      </c>
      <c r="B1076" s="17">
        <f t="shared" si="32"/>
        <v>5</v>
      </c>
      <c r="C1076" s="61">
        <f t="shared" si="33"/>
        <v>2021</v>
      </c>
      <c r="D1076">
        <v>93</v>
      </c>
      <c r="E1076">
        <v>99</v>
      </c>
    </row>
    <row r="1077" spans="1:5">
      <c r="A1077" s="16">
        <v>44327</v>
      </c>
      <c r="B1077" s="17">
        <f t="shared" si="32"/>
        <v>5</v>
      </c>
      <c r="C1077" s="61">
        <f t="shared" si="33"/>
        <v>2021</v>
      </c>
      <c r="D1077">
        <v>93</v>
      </c>
      <c r="E1077">
        <v>99</v>
      </c>
    </row>
    <row r="1078" spans="1:5">
      <c r="A1078" s="16">
        <v>44328</v>
      </c>
      <c r="B1078" s="17">
        <f t="shared" si="32"/>
        <v>5</v>
      </c>
      <c r="C1078" s="61">
        <f t="shared" si="33"/>
        <v>2021</v>
      </c>
      <c r="D1078">
        <v>93</v>
      </c>
      <c r="E1078">
        <v>99</v>
      </c>
    </row>
    <row r="1079" spans="1:5">
      <c r="A1079" s="16">
        <v>44329</v>
      </c>
      <c r="B1079" s="17">
        <f t="shared" si="32"/>
        <v>5</v>
      </c>
      <c r="C1079" s="61">
        <f t="shared" si="33"/>
        <v>2021</v>
      </c>
      <c r="D1079">
        <v>93</v>
      </c>
      <c r="E1079">
        <v>99</v>
      </c>
    </row>
    <row r="1080" spans="1:5">
      <c r="A1080" s="16">
        <v>44330</v>
      </c>
      <c r="B1080" s="17">
        <f t="shared" si="32"/>
        <v>5</v>
      </c>
      <c r="C1080" s="61">
        <f t="shared" si="33"/>
        <v>2021</v>
      </c>
      <c r="D1080">
        <v>93</v>
      </c>
      <c r="E1080">
        <v>99</v>
      </c>
    </row>
    <row r="1081" spans="1:5">
      <c r="A1081" s="16">
        <v>44333</v>
      </c>
      <c r="B1081" s="17">
        <f t="shared" si="32"/>
        <v>5</v>
      </c>
      <c r="C1081" s="61">
        <f t="shared" si="33"/>
        <v>2021</v>
      </c>
      <c r="D1081">
        <v>93.25</v>
      </c>
      <c r="E1081">
        <v>99.25</v>
      </c>
    </row>
    <row r="1082" spans="1:5">
      <c r="A1082" s="16">
        <v>44334</v>
      </c>
      <c r="B1082" s="17">
        <f t="shared" si="32"/>
        <v>5</v>
      </c>
      <c r="C1082" s="61">
        <f t="shared" si="33"/>
        <v>2021</v>
      </c>
      <c r="D1082">
        <v>93.25</v>
      </c>
      <c r="E1082">
        <v>99.25</v>
      </c>
    </row>
    <row r="1083" spans="1:5">
      <c r="A1083" s="16">
        <v>44335</v>
      </c>
      <c r="B1083" s="17">
        <f t="shared" si="32"/>
        <v>5</v>
      </c>
      <c r="C1083" s="61">
        <f t="shared" si="33"/>
        <v>2021</v>
      </c>
      <c r="D1083">
        <v>93.25</v>
      </c>
      <c r="E1083">
        <v>99.25</v>
      </c>
    </row>
    <row r="1084" spans="1:5">
      <c r="A1084" s="16">
        <v>44336</v>
      </c>
      <c r="B1084" s="17">
        <f t="shared" si="32"/>
        <v>5</v>
      </c>
      <c r="C1084" s="61">
        <f t="shared" si="33"/>
        <v>2021</v>
      </c>
      <c r="D1084">
        <v>93.25</v>
      </c>
      <c r="E1084">
        <v>99.25</v>
      </c>
    </row>
    <row r="1085" spans="1:5">
      <c r="A1085" s="16">
        <v>44337</v>
      </c>
      <c r="B1085" s="17">
        <f t="shared" si="32"/>
        <v>5</v>
      </c>
      <c r="C1085" s="61">
        <f t="shared" si="33"/>
        <v>2021</v>
      </c>
      <c r="D1085">
        <v>93.5</v>
      </c>
      <c r="E1085">
        <v>99.5</v>
      </c>
    </row>
    <row r="1086" spans="1:5">
      <c r="A1086" s="16">
        <v>44342</v>
      </c>
      <c r="B1086" s="17">
        <f t="shared" si="32"/>
        <v>5</v>
      </c>
      <c r="C1086" s="61">
        <f t="shared" si="33"/>
        <v>2021</v>
      </c>
      <c r="D1086">
        <v>93.5</v>
      </c>
      <c r="E1086">
        <v>99.5</v>
      </c>
    </row>
    <row r="1087" spans="1:5">
      <c r="A1087" s="16">
        <v>44343</v>
      </c>
      <c r="B1087" s="17">
        <f t="shared" si="32"/>
        <v>5</v>
      </c>
      <c r="C1087" s="61">
        <f t="shared" si="33"/>
        <v>2021</v>
      </c>
      <c r="D1087">
        <v>93.75</v>
      </c>
      <c r="E1087">
        <v>99.75</v>
      </c>
    </row>
    <row r="1088" spans="1:5">
      <c r="A1088" s="16">
        <v>44344</v>
      </c>
      <c r="B1088" s="17">
        <f t="shared" si="32"/>
        <v>5</v>
      </c>
      <c r="C1088" s="61">
        <f t="shared" si="33"/>
        <v>2021</v>
      </c>
      <c r="D1088">
        <v>93.75</v>
      </c>
      <c r="E1088">
        <v>99.75</v>
      </c>
    </row>
    <row r="1089" spans="1:5">
      <c r="A1089" s="16">
        <v>44347</v>
      </c>
      <c r="B1089" s="17">
        <f t="shared" si="32"/>
        <v>5</v>
      </c>
      <c r="C1089" s="61">
        <f t="shared" si="33"/>
        <v>2021</v>
      </c>
      <c r="D1089">
        <v>93.75</v>
      </c>
      <c r="E1089">
        <v>99.75</v>
      </c>
    </row>
    <row r="1090" spans="1:5">
      <c r="A1090" s="16">
        <v>44348</v>
      </c>
      <c r="B1090" s="17">
        <f t="shared" si="32"/>
        <v>6</v>
      </c>
      <c r="C1090" s="61">
        <f t="shared" si="33"/>
        <v>2021</v>
      </c>
      <c r="D1090">
        <v>94</v>
      </c>
      <c r="E1090">
        <v>100</v>
      </c>
    </row>
    <row r="1091" spans="1:5">
      <c r="A1091" s="16">
        <v>44349</v>
      </c>
      <c r="B1091" s="17">
        <f t="shared" ref="B1091:B1154" si="34">+MONTH(A1091)</f>
        <v>6</v>
      </c>
      <c r="C1091" s="61">
        <f t="shared" ref="C1091:C1154" si="35">+YEAR(A1091)</f>
        <v>2021</v>
      </c>
      <c r="D1091">
        <v>94</v>
      </c>
      <c r="E1091">
        <v>100</v>
      </c>
    </row>
    <row r="1092" spans="1:5">
      <c r="A1092" s="16">
        <v>44350</v>
      </c>
      <c r="B1092" s="17">
        <f t="shared" si="34"/>
        <v>6</v>
      </c>
      <c r="C1092" s="61">
        <f t="shared" si="35"/>
        <v>2021</v>
      </c>
      <c r="D1092">
        <v>94</v>
      </c>
      <c r="E1092">
        <v>100</v>
      </c>
    </row>
    <row r="1093" spans="1:5">
      <c r="A1093" s="16">
        <v>44351</v>
      </c>
      <c r="B1093" s="17">
        <f t="shared" si="34"/>
        <v>6</v>
      </c>
      <c r="C1093" s="61">
        <f t="shared" si="35"/>
        <v>2021</v>
      </c>
      <c r="D1093">
        <v>94</v>
      </c>
      <c r="E1093">
        <v>100</v>
      </c>
    </row>
    <row r="1094" spans="1:5">
      <c r="A1094" s="16">
        <v>44354</v>
      </c>
      <c r="B1094" s="17">
        <f t="shared" si="34"/>
        <v>6</v>
      </c>
      <c r="C1094" s="61">
        <f t="shared" si="35"/>
        <v>2021</v>
      </c>
      <c r="D1094">
        <v>94</v>
      </c>
      <c r="E1094">
        <v>100</v>
      </c>
    </row>
    <row r="1095" spans="1:5">
      <c r="A1095" s="16">
        <v>44355</v>
      </c>
      <c r="B1095" s="17">
        <f t="shared" si="34"/>
        <v>6</v>
      </c>
      <c r="C1095" s="61">
        <f t="shared" si="35"/>
        <v>2021</v>
      </c>
      <c r="D1095">
        <v>94</v>
      </c>
      <c r="E1095">
        <v>100</v>
      </c>
    </row>
    <row r="1096" spans="1:5">
      <c r="A1096" s="16">
        <v>44356</v>
      </c>
      <c r="B1096" s="17">
        <f t="shared" si="34"/>
        <v>6</v>
      </c>
      <c r="C1096" s="61">
        <f t="shared" si="35"/>
        <v>2021</v>
      </c>
      <c r="D1096">
        <v>94</v>
      </c>
      <c r="E1096">
        <v>100</v>
      </c>
    </row>
    <row r="1097" spans="1:5">
      <c r="A1097" s="16">
        <v>44357</v>
      </c>
      <c r="B1097" s="17">
        <f t="shared" si="34"/>
        <v>6</v>
      </c>
      <c r="C1097" s="61">
        <f t="shared" si="35"/>
        <v>2021</v>
      </c>
      <c r="D1097">
        <v>94</v>
      </c>
      <c r="E1097">
        <v>100</v>
      </c>
    </row>
    <row r="1098" spans="1:5">
      <c r="A1098" s="16">
        <v>44358</v>
      </c>
      <c r="B1098" s="17">
        <f t="shared" si="34"/>
        <v>6</v>
      </c>
      <c r="C1098" s="61">
        <f t="shared" si="35"/>
        <v>2021</v>
      </c>
      <c r="D1098">
        <v>94</v>
      </c>
      <c r="E1098">
        <v>100</v>
      </c>
    </row>
    <row r="1099" spans="1:5">
      <c r="A1099" s="16">
        <v>44361</v>
      </c>
      <c r="B1099" s="17">
        <f t="shared" si="34"/>
        <v>6</v>
      </c>
      <c r="C1099" s="61">
        <f t="shared" si="35"/>
        <v>2021</v>
      </c>
      <c r="D1099">
        <v>94.25</v>
      </c>
      <c r="E1099">
        <v>100.25</v>
      </c>
    </row>
    <row r="1100" spans="1:5">
      <c r="A1100" s="16">
        <v>44362</v>
      </c>
      <c r="B1100" s="17">
        <f t="shared" si="34"/>
        <v>6</v>
      </c>
      <c r="C1100" s="61">
        <f t="shared" si="35"/>
        <v>2021</v>
      </c>
      <c r="D1100">
        <v>94.25</v>
      </c>
      <c r="E1100">
        <v>100.25</v>
      </c>
    </row>
    <row r="1101" spans="1:5">
      <c r="A1101" s="16">
        <v>44363</v>
      </c>
      <c r="B1101" s="17">
        <f t="shared" si="34"/>
        <v>6</v>
      </c>
      <c r="C1101" s="61">
        <f t="shared" si="35"/>
        <v>2021</v>
      </c>
      <c r="D1101">
        <v>94.25</v>
      </c>
      <c r="E1101">
        <v>100.25</v>
      </c>
    </row>
    <row r="1102" spans="1:5">
      <c r="A1102" s="16">
        <v>44364</v>
      </c>
      <c r="B1102" s="17">
        <f t="shared" si="34"/>
        <v>6</v>
      </c>
      <c r="C1102" s="61">
        <f t="shared" si="35"/>
        <v>2021</v>
      </c>
      <c r="D1102">
        <v>94.25</v>
      </c>
      <c r="E1102">
        <v>100.25</v>
      </c>
    </row>
    <row r="1103" spans="1:5">
      <c r="A1103" s="16">
        <v>44365</v>
      </c>
      <c r="B1103" s="17">
        <f t="shared" si="34"/>
        <v>6</v>
      </c>
      <c r="C1103" s="61">
        <f t="shared" si="35"/>
        <v>2021</v>
      </c>
      <c r="D1103">
        <v>94.25</v>
      </c>
      <c r="E1103">
        <v>100.25</v>
      </c>
    </row>
    <row r="1104" spans="1:5">
      <c r="A1104" s="16">
        <v>44369</v>
      </c>
      <c r="B1104" s="17">
        <f t="shared" si="34"/>
        <v>6</v>
      </c>
      <c r="C1104" s="61">
        <f t="shared" si="35"/>
        <v>2021</v>
      </c>
      <c r="D1104">
        <v>94.25</v>
      </c>
      <c r="E1104">
        <v>100.25</v>
      </c>
    </row>
    <row r="1105" spans="1:5">
      <c r="A1105" s="16">
        <v>44370</v>
      </c>
      <c r="B1105" s="17">
        <f t="shared" si="34"/>
        <v>6</v>
      </c>
      <c r="C1105" s="61">
        <f t="shared" si="35"/>
        <v>2021</v>
      </c>
      <c r="D1105">
        <v>94.5</v>
      </c>
      <c r="E1105">
        <v>100.5</v>
      </c>
    </row>
    <row r="1106" spans="1:5">
      <c r="A1106" s="16">
        <v>44371</v>
      </c>
      <c r="B1106" s="17">
        <f t="shared" si="34"/>
        <v>6</v>
      </c>
      <c r="C1106" s="61">
        <f t="shared" si="35"/>
        <v>2021</v>
      </c>
      <c r="D1106">
        <v>94.5</v>
      </c>
      <c r="E1106">
        <v>100.5</v>
      </c>
    </row>
    <row r="1107" spans="1:5">
      <c r="A1107" s="16">
        <v>44372</v>
      </c>
      <c r="B1107" s="17">
        <f t="shared" si="34"/>
        <v>6</v>
      </c>
      <c r="C1107" s="61">
        <f t="shared" si="35"/>
        <v>2021</v>
      </c>
      <c r="D1107">
        <v>94.5</v>
      </c>
      <c r="E1107">
        <v>100.5</v>
      </c>
    </row>
    <row r="1108" spans="1:5">
      <c r="A1108" s="16">
        <v>44375</v>
      </c>
      <c r="B1108" s="17">
        <f t="shared" si="34"/>
        <v>6</v>
      </c>
      <c r="C1108" s="61">
        <f t="shared" si="35"/>
        <v>2021</v>
      </c>
      <c r="D1108">
        <v>94.5</v>
      </c>
      <c r="E1108">
        <v>100.5</v>
      </c>
    </row>
    <row r="1109" spans="1:5">
      <c r="A1109" s="16">
        <v>44376</v>
      </c>
      <c r="B1109" s="17">
        <f t="shared" si="34"/>
        <v>6</v>
      </c>
      <c r="C1109" s="61">
        <f t="shared" si="35"/>
        <v>2021</v>
      </c>
      <c r="D1109">
        <v>94.75</v>
      </c>
      <c r="E1109">
        <v>100.75</v>
      </c>
    </row>
    <row r="1110" spans="1:5">
      <c r="A1110" s="16">
        <v>44377</v>
      </c>
      <c r="B1110" s="17">
        <f t="shared" si="34"/>
        <v>6</v>
      </c>
      <c r="C1110" s="61">
        <f t="shared" si="35"/>
        <v>2021</v>
      </c>
      <c r="D1110">
        <v>94.75</v>
      </c>
      <c r="E1110">
        <v>100.75</v>
      </c>
    </row>
    <row r="1111" spans="1:5">
      <c r="A1111" s="16">
        <v>44378</v>
      </c>
      <c r="B1111" s="17">
        <f t="shared" si="34"/>
        <v>7</v>
      </c>
      <c r="C1111" s="61">
        <f t="shared" si="35"/>
        <v>2021</v>
      </c>
      <c r="D1111">
        <v>94.75</v>
      </c>
      <c r="E1111">
        <v>100.75</v>
      </c>
    </row>
    <row r="1112" spans="1:5">
      <c r="A1112" s="16">
        <v>44379</v>
      </c>
      <c r="B1112" s="17">
        <f t="shared" si="34"/>
        <v>7</v>
      </c>
      <c r="C1112" s="61">
        <f t="shared" si="35"/>
        <v>2021</v>
      </c>
      <c r="D1112">
        <v>94.75</v>
      </c>
      <c r="E1112">
        <v>100.75</v>
      </c>
    </row>
    <row r="1113" spans="1:5">
      <c r="A1113" s="16">
        <v>44382</v>
      </c>
      <c r="B1113" s="17">
        <f t="shared" si="34"/>
        <v>7</v>
      </c>
      <c r="C1113" s="61">
        <f t="shared" si="35"/>
        <v>2021</v>
      </c>
      <c r="D1113">
        <v>95</v>
      </c>
      <c r="E1113">
        <v>101</v>
      </c>
    </row>
    <row r="1114" spans="1:5">
      <c r="A1114" s="16">
        <v>44383</v>
      </c>
      <c r="B1114" s="17">
        <f t="shared" si="34"/>
        <v>7</v>
      </c>
      <c r="C1114" s="61">
        <f t="shared" si="35"/>
        <v>2021</v>
      </c>
      <c r="D1114">
        <v>95</v>
      </c>
      <c r="E1114">
        <v>101</v>
      </c>
    </row>
    <row r="1115" spans="1:5">
      <c r="A1115" s="16">
        <v>44384</v>
      </c>
      <c r="B1115" s="17">
        <f t="shared" si="34"/>
        <v>7</v>
      </c>
      <c r="C1115" s="61">
        <f t="shared" si="35"/>
        <v>2021</v>
      </c>
      <c r="D1115">
        <v>95</v>
      </c>
      <c r="E1115">
        <v>101</v>
      </c>
    </row>
    <row r="1116" spans="1:5">
      <c r="A1116" s="16">
        <v>44385</v>
      </c>
      <c r="B1116" s="17">
        <f t="shared" si="34"/>
        <v>7</v>
      </c>
      <c r="C1116" s="61">
        <f t="shared" si="35"/>
        <v>2021</v>
      </c>
      <c r="D1116">
        <v>95</v>
      </c>
      <c r="E1116">
        <v>101</v>
      </c>
    </row>
    <row r="1117" spans="1:5">
      <c r="A1117" s="16">
        <v>44389</v>
      </c>
      <c r="B1117" s="17">
        <f t="shared" si="34"/>
        <v>7</v>
      </c>
      <c r="C1117" s="61">
        <f t="shared" si="35"/>
        <v>2021</v>
      </c>
      <c r="D1117">
        <v>95</v>
      </c>
      <c r="E1117">
        <v>101</v>
      </c>
    </row>
    <row r="1118" spans="1:5">
      <c r="A1118" s="16">
        <v>44390</v>
      </c>
      <c r="B1118" s="17">
        <f t="shared" si="34"/>
        <v>7</v>
      </c>
      <c r="C1118" s="61">
        <f t="shared" si="35"/>
        <v>2021</v>
      </c>
      <c r="D1118">
        <v>95.25</v>
      </c>
      <c r="E1118">
        <v>101.25</v>
      </c>
    </row>
    <row r="1119" spans="1:5">
      <c r="A1119" s="16">
        <v>44391</v>
      </c>
      <c r="B1119" s="17">
        <f t="shared" si="34"/>
        <v>7</v>
      </c>
      <c r="C1119" s="61">
        <f t="shared" si="35"/>
        <v>2021</v>
      </c>
      <c r="D1119">
        <v>95.25</v>
      </c>
      <c r="E1119">
        <v>101.25</v>
      </c>
    </row>
    <row r="1120" spans="1:5">
      <c r="A1120" s="16">
        <v>44392</v>
      </c>
      <c r="B1120" s="17">
        <f t="shared" si="34"/>
        <v>7</v>
      </c>
      <c r="C1120" s="61">
        <f t="shared" si="35"/>
        <v>2021</v>
      </c>
      <c r="D1120">
        <v>95.25</v>
      </c>
      <c r="E1120">
        <v>101.25</v>
      </c>
    </row>
    <row r="1121" spans="1:5">
      <c r="A1121" s="16">
        <v>44393</v>
      </c>
      <c r="B1121" s="17">
        <f t="shared" si="34"/>
        <v>7</v>
      </c>
      <c r="C1121" s="61">
        <f t="shared" si="35"/>
        <v>2021</v>
      </c>
      <c r="D1121">
        <v>95.25</v>
      </c>
      <c r="E1121">
        <v>101.25</v>
      </c>
    </row>
    <row r="1122" spans="1:5">
      <c r="A1122" s="16">
        <v>44396</v>
      </c>
      <c r="B1122" s="17">
        <f t="shared" si="34"/>
        <v>7</v>
      </c>
      <c r="C1122" s="61">
        <f t="shared" si="35"/>
        <v>2021</v>
      </c>
      <c r="D1122">
        <v>95.5</v>
      </c>
      <c r="E1122">
        <v>101.5</v>
      </c>
    </row>
    <row r="1123" spans="1:5">
      <c r="A1123" s="16">
        <v>44397</v>
      </c>
      <c r="B1123" s="17">
        <f t="shared" si="34"/>
        <v>7</v>
      </c>
      <c r="C1123" s="61">
        <f t="shared" si="35"/>
        <v>2021</v>
      </c>
      <c r="D1123">
        <v>95.5</v>
      </c>
      <c r="E1123">
        <v>101.5</v>
      </c>
    </row>
    <row r="1124" spans="1:5">
      <c r="A1124" s="16">
        <v>44398</v>
      </c>
      <c r="B1124" s="17">
        <f t="shared" si="34"/>
        <v>7</v>
      </c>
      <c r="C1124" s="61">
        <f t="shared" si="35"/>
        <v>2021</v>
      </c>
      <c r="D1124">
        <v>95.5</v>
      </c>
      <c r="E1124">
        <v>101.5</v>
      </c>
    </row>
    <row r="1125" spans="1:5">
      <c r="A1125" s="16">
        <v>44399</v>
      </c>
      <c r="B1125" s="17">
        <f t="shared" si="34"/>
        <v>7</v>
      </c>
      <c r="C1125" s="61">
        <f t="shared" si="35"/>
        <v>2021</v>
      </c>
      <c r="D1125">
        <v>95.5</v>
      </c>
      <c r="E1125">
        <v>101.5</v>
      </c>
    </row>
    <row r="1126" spans="1:5">
      <c r="A1126" s="16">
        <v>44400</v>
      </c>
      <c r="B1126" s="17">
        <f t="shared" si="34"/>
        <v>7</v>
      </c>
      <c r="C1126" s="61">
        <f t="shared" si="35"/>
        <v>2021</v>
      </c>
      <c r="D1126">
        <v>95.5</v>
      </c>
      <c r="E1126">
        <v>101.5</v>
      </c>
    </row>
    <row r="1127" spans="1:5">
      <c r="A1127" s="16">
        <v>44403</v>
      </c>
      <c r="B1127" s="17">
        <f t="shared" si="34"/>
        <v>7</v>
      </c>
      <c r="C1127" s="61">
        <f t="shared" si="35"/>
        <v>2021</v>
      </c>
      <c r="D1127">
        <v>95.5</v>
      </c>
      <c r="E1127">
        <v>101.5</v>
      </c>
    </row>
    <row r="1128" spans="1:5">
      <c r="A1128" s="16">
        <v>44404</v>
      </c>
      <c r="B1128" s="17">
        <f t="shared" si="34"/>
        <v>7</v>
      </c>
      <c r="C1128" s="61">
        <f t="shared" si="35"/>
        <v>2021</v>
      </c>
      <c r="D1128">
        <v>95.75</v>
      </c>
      <c r="E1128">
        <v>101.75</v>
      </c>
    </row>
    <row r="1129" spans="1:5">
      <c r="A1129" s="16">
        <v>44405</v>
      </c>
      <c r="B1129" s="17">
        <f t="shared" si="34"/>
        <v>7</v>
      </c>
      <c r="C1129" s="61">
        <f t="shared" si="35"/>
        <v>2021</v>
      </c>
      <c r="D1129">
        <v>95.75</v>
      </c>
      <c r="E1129">
        <v>101.75</v>
      </c>
    </row>
    <row r="1130" spans="1:5">
      <c r="A1130" s="16">
        <v>44406</v>
      </c>
      <c r="B1130" s="17">
        <f t="shared" si="34"/>
        <v>7</v>
      </c>
      <c r="C1130" s="61">
        <f t="shared" si="35"/>
        <v>2021</v>
      </c>
      <c r="D1130">
        <v>95.75</v>
      </c>
      <c r="E1130">
        <v>101.75</v>
      </c>
    </row>
    <row r="1131" spans="1:5">
      <c r="A1131" s="16">
        <v>44407</v>
      </c>
      <c r="B1131" s="17">
        <f t="shared" si="34"/>
        <v>7</v>
      </c>
      <c r="C1131" s="61">
        <f t="shared" si="35"/>
        <v>2021</v>
      </c>
      <c r="D1131">
        <v>95.75</v>
      </c>
      <c r="E1131">
        <v>101.75</v>
      </c>
    </row>
    <row r="1132" spans="1:5">
      <c r="A1132" s="16">
        <v>44410</v>
      </c>
      <c r="B1132" s="17">
        <f t="shared" si="34"/>
        <v>8</v>
      </c>
      <c r="C1132" s="61">
        <f t="shared" si="35"/>
        <v>2021</v>
      </c>
      <c r="D1132">
        <v>95.75</v>
      </c>
      <c r="E1132">
        <v>101.75</v>
      </c>
    </row>
    <row r="1133" spans="1:5">
      <c r="A1133" s="16">
        <v>44411</v>
      </c>
      <c r="B1133" s="17">
        <f t="shared" si="34"/>
        <v>8</v>
      </c>
      <c r="C1133" s="61">
        <f t="shared" si="35"/>
        <v>2021</v>
      </c>
      <c r="D1133">
        <v>96</v>
      </c>
      <c r="E1133">
        <v>102</v>
      </c>
    </row>
    <row r="1134" spans="1:5">
      <c r="A1134" s="16">
        <v>44412</v>
      </c>
      <c r="B1134" s="17">
        <f t="shared" si="34"/>
        <v>8</v>
      </c>
      <c r="C1134" s="61">
        <f t="shared" si="35"/>
        <v>2021</v>
      </c>
      <c r="D1134">
        <v>96</v>
      </c>
      <c r="E1134">
        <v>102</v>
      </c>
    </row>
    <row r="1135" spans="1:5">
      <c r="A1135" s="16">
        <v>44413</v>
      </c>
      <c r="B1135" s="17">
        <f t="shared" si="34"/>
        <v>8</v>
      </c>
      <c r="C1135" s="61">
        <f t="shared" si="35"/>
        <v>2021</v>
      </c>
      <c r="D1135">
        <v>96</v>
      </c>
      <c r="E1135">
        <v>102</v>
      </c>
    </row>
    <row r="1136" spans="1:5">
      <c r="A1136" s="16">
        <v>44414</v>
      </c>
      <c r="B1136" s="17">
        <f t="shared" si="34"/>
        <v>8</v>
      </c>
      <c r="C1136" s="61">
        <f t="shared" si="35"/>
        <v>2021</v>
      </c>
      <c r="D1136">
        <v>96</v>
      </c>
      <c r="E1136">
        <v>102</v>
      </c>
    </row>
    <row r="1137" spans="1:5">
      <c r="A1137" s="16">
        <v>44417</v>
      </c>
      <c r="B1137" s="17">
        <f t="shared" si="34"/>
        <v>8</v>
      </c>
      <c r="C1137" s="61">
        <f t="shared" si="35"/>
        <v>2021</v>
      </c>
      <c r="D1137">
        <v>96</v>
      </c>
      <c r="E1137">
        <v>102</v>
      </c>
    </row>
    <row r="1138" spans="1:5">
      <c r="A1138" s="16">
        <v>44418</v>
      </c>
      <c r="B1138" s="17">
        <f t="shared" si="34"/>
        <v>8</v>
      </c>
      <c r="C1138" s="61">
        <f t="shared" si="35"/>
        <v>2021</v>
      </c>
      <c r="D1138">
        <v>96</v>
      </c>
      <c r="E1138">
        <v>102</v>
      </c>
    </row>
    <row r="1139" spans="1:5">
      <c r="A1139" s="16">
        <v>44419</v>
      </c>
      <c r="B1139" s="17">
        <f t="shared" si="34"/>
        <v>8</v>
      </c>
      <c r="C1139" s="61">
        <f t="shared" si="35"/>
        <v>2021</v>
      </c>
      <c r="D1139">
        <v>96</v>
      </c>
      <c r="E1139">
        <v>102</v>
      </c>
    </row>
    <row r="1140" spans="1:5">
      <c r="A1140" s="16">
        <v>44420</v>
      </c>
      <c r="B1140" s="17">
        <f t="shared" si="34"/>
        <v>8</v>
      </c>
      <c r="C1140" s="61">
        <f t="shared" si="35"/>
        <v>2021</v>
      </c>
      <c r="D1140">
        <v>96</v>
      </c>
      <c r="E1140">
        <v>102</v>
      </c>
    </row>
    <row r="1141" spans="1:5">
      <c r="A1141" s="16">
        <v>44421</v>
      </c>
      <c r="B1141" s="17">
        <f t="shared" si="34"/>
        <v>8</v>
      </c>
      <c r="C1141" s="61">
        <f t="shared" si="35"/>
        <v>2021</v>
      </c>
      <c r="D1141">
        <v>96.25</v>
      </c>
      <c r="E1141">
        <v>102.25</v>
      </c>
    </row>
    <row r="1142" spans="1:5">
      <c r="A1142" s="16">
        <v>44425</v>
      </c>
      <c r="B1142" s="17">
        <f t="shared" si="34"/>
        <v>8</v>
      </c>
      <c r="C1142" s="61">
        <f t="shared" si="35"/>
        <v>2021</v>
      </c>
      <c r="D1142">
        <v>96.25</v>
      </c>
      <c r="E1142">
        <v>102.25</v>
      </c>
    </row>
    <row r="1143" spans="1:5">
      <c r="A1143" s="16">
        <v>44426</v>
      </c>
      <c r="B1143" s="17">
        <f t="shared" si="34"/>
        <v>8</v>
      </c>
      <c r="C1143" s="61">
        <f t="shared" si="35"/>
        <v>2021</v>
      </c>
      <c r="D1143">
        <v>96.25</v>
      </c>
      <c r="E1143">
        <v>102.25</v>
      </c>
    </row>
    <row r="1144" spans="1:5">
      <c r="A1144" s="16">
        <v>44427</v>
      </c>
      <c r="B1144" s="17">
        <f t="shared" si="34"/>
        <v>8</v>
      </c>
      <c r="C1144" s="61">
        <f t="shared" si="35"/>
        <v>2021</v>
      </c>
      <c r="D1144">
        <v>96.5</v>
      </c>
      <c r="E1144">
        <v>102.5</v>
      </c>
    </row>
    <row r="1145" spans="1:5">
      <c r="A1145" s="16">
        <v>44428</v>
      </c>
      <c r="B1145" s="17">
        <f t="shared" si="34"/>
        <v>8</v>
      </c>
      <c r="C1145" s="61">
        <f t="shared" si="35"/>
        <v>2021</v>
      </c>
      <c r="D1145">
        <v>96.5</v>
      </c>
      <c r="E1145">
        <v>102.5</v>
      </c>
    </row>
    <row r="1146" spans="1:5">
      <c r="A1146" s="16">
        <v>44431</v>
      </c>
      <c r="B1146" s="17">
        <f t="shared" si="34"/>
        <v>8</v>
      </c>
      <c r="C1146" s="61">
        <f t="shared" si="35"/>
        <v>2021</v>
      </c>
      <c r="D1146">
        <v>96.5</v>
      </c>
      <c r="E1146">
        <v>102.5</v>
      </c>
    </row>
    <row r="1147" spans="1:5">
      <c r="A1147" s="16">
        <v>44432</v>
      </c>
      <c r="B1147" s="17">
        <f t="shared" si="34"/>
        <v>8</v>
      </c>
      <c r="C1147" s="61">
        <f t="shared" si="35"/>
        <v>2021</v>
      </c>
      <c r="D1147">
        <v>96.5</v>
      </c>
      <c r="E1147">
        <v>102.5</v>
      </c>
    </row>
    <row r="1148" spans="1:5">
      <c r="A1148" s="16">
        <v>44433</v>
      </c>
      <c r="B1148" s="17">
        <f t="shared" si="34"/>
        <v>8</v>
      </c>
      <c r="C1148" s="61">
        <f t="shared" si="35"/>
        <v>2021</v>
      </c>
      <c r="D1148">
        <v>96.5</v>
      </c>
      <c r="E1148">
        <v>102.5</v>
      </c>
    </row>
    <row r="1149" spans="1:5">
      <c r="A1149" s="16">
        <v>44434</v>
      </c>
      <c r="B1149" s="17">
        <f t="shared" si="34"/>
        <v>8</v>
      </c>
      <c r="C1149" s="61">
        <f t="shared" si="35"/>
        <v>2021</v>
      </c>
      <c r="D1149">
        <v>96.75</v>
      </c>
      <c r="E1149">
        <v>102.75</v>
      </c>
    </row>
    <row r="1150" spans="1:5">
      <c r="A1150" s="16">
        <v>44435</v>
      </c>
      <c r="B1150" s="17">
        <f t="shared" si="34"/>
        <v>8</v>
      </c>
      <c r="C1150" s="61">
        <f t="shared" si="35"/>
        <v>2021</v>
      </c>
      <c r="D1150">
        <v>96.75</v>
      </c>
      <c r="E1150">
        <v>102.75</v>
      </c>
    </row>
    <row r="1151" spans="1:5">
      <c r="A1151" s="16">
        <v>44438</v>
      </c>
      <c r="B1151" s="17">
        <f t="shared" si="34"/>
        <v>8</v>
      </c>
      <c r="C1151" s="61">
        <f t="shared" si="35"/>
        <v>2021</v>
      </c>
      <c r="D1151">
        <v>96.75</v>
      </c>
      <c r="E1151">
        <v>102.75</v>
      </c>
    </row>
    <row r="1152" spans="1:5">
      <c r="A1152" s="16">
        <v>44439</v>
      </c>
      <c r="B1152" s="17">
        <f t="shared" si="34"/>
        <v>8</v>
      </c>
      <c r="C1152" s="61">
        <f t="shared" si="35"/>
        <v>2021</v>
      </c>
      <c r="D1152">
        <v>96.75</v>
      </c>
      <c r="E1152">
        <v>102.75</v>
      </c>
    </row>
    <row r="1153" spans="1:5">
      <c r="A1153" s="16">
        <v>44440</v>
      </c>
      <c r="B1153" s="17">
        <f t="shared" si="34"/>
        <v>9</v>
      </c>
      <c r="C1153" s="61">
        <f t="shared" si="35"/>
        <v>2021</v>
      </c>
      <c r="D1153">
        <v>97</v>
      </c>
      <c r="E1153">
        <v>103</v>
      </c>
    </row>
    <row r="1154" spans="1:5">
      <c r="A1154" s="16">
        <v>44441</v>
      </c>
      <c r="B1154" s="17">
        <f t="shared" si="34"/>
        <v>9</v>
      </c>
      <c r="C1154" s="61">
        <f t="shared" si="35"/>
        <v>2021</v>
      </c>
      <c r="D1154">
        <v>97</v>
      </c>
      <c r="E1154">
        <v>103</v>
      </c>
    </row>
    <row r="1155" spans="1:5">
      <c r="A1155" s="16">
        <v>44442</v>
      </c>
      <c r="B1155" s="17">
        <f t="shared" ref="B1155:B1218" si="36">+MONTH(A1155)</f>
        <v>9</v>
      </c>
      <c r="C1155" s="61">
        <f t="shared" ref="C1155:C1218" si="37">+YEAR(A1155)</f>
        <v>2021</v>
      </c>
      <c r="D1155">
        <v>97</v>
      </c>
      <c r="E1155">
        <v>103</v>
      </c>
    </row>
    <row r="1156" spans="1:5">
      <c r="A1156" s="16">
        <v>44445</v>
      </c>
      <c r="B1156" s="17">
        <f t="shared" si="36"/>
        <v>9</v>
      </c>
      <c r="C1156" s="61">
        <f t="shared" si="37"/>
        <v>2021</v>
      </c>
      <c r="D1156">
        <v>97</v>
      </c>
      <c r="E1156">
        <v>103</v>
      </c>
    </row>
    <row r="1157" spans="1:5">
      <c r="A1157" s="16">
        <v>44446</v>
      </c>
      <c r="B1157" s="17">
        <f t="shared" si="36"/>
        <v>9</v>
      </c>
      <c r="C1157" s="61">
        <f t="shared" si="37"/>
        <v>2021</v>
      </c>
      <c r="D1157">
        <v>97</v>
      </c>
      <c r="E1157">
        <v>103</v>
      </c>
    </row>
    <row r="1158" spans="1:5">
      <c r="A1158" s="16">
        <v>44447</v>
      </c>
      <c r="B1158" s="17">
        <f t="shared" si="36"/>
        <v>9</v>
      </c>
      <c r="C1158" s="61">
        <f t="shared" si="37"/>
        <v>2021</v>
      </c>
      <c r="D1158">
        <v>97.25</v>
      </c>
      <c r="E1158">
        <v>103.25</v>
      </c>
    </row>
    <row r="1159" spans="1:5">
      <c r="A1159" s="16">
        <v>44448</v>
      </c>
      <c r="B1159" s="17">
        <f t="shared" si="36"/>
        <v>9</v>
      </c>
      <c r="C1159" s="61">
        <f t="shared" si="37"/>
        <v>2021</v>
      </c>
      <c r="D1159">
        <v>97.25</v>
      </c>
      <c r="E1159">
        <v>103.25</v>
      </c>
    </row>
    <row r="1160" spans="1:5">
      <c r="A1160" s="16">
        <v>44449</v>
      </c>
      <c r="B1160" s="17">
        <f t="shared" si="36"/>
        <v>9</v>
      </c>
      <c r="C1160" s="61">
        <f t="shared" si="37"/>
        <v>2021</v>
      </c>
      <c r="D1160">
        <v>97.25</v>
      </c>
      <c r="E1160">
        <v>103.25</v>
      </c>
    </row>
    <row r="1161" spans="1:5">
      <c r="A1161" s="16">
        <v>44452</v>
      </c>
      <c r="B1161" s="17">
        <f t="shared" si="36"/>
        <v>9</v>
      </c>
      <c r="C1161" s="61">
        <f t="shared" si="37"/>
        <v>2021</v>
      </c>
      <c r="D1161">
        <v>97.25</v>
      </c>
      <c r="E1161">
        <v>103.25</v>
      </c>
    </row>
    <row r="1162" spans="1:5">
      <c r="A1162" s="16">
        <v>44453</v>
      </c>
      <c r="B1162" s="17">
        <f t="shared" si="36"/>
        <v>9</v>
      </c>
      <c r="C1162" s="61">
        <f t="shared" si="37"/>
        <v>2021</v>
      </c>
      <c r="D1162">
        <v>97.25</v>
      </c>
      <c r="E1162">
        <v>103.25</v>
      </c>
    </row>
    <row r="1163" spans="1:5">
      <c r="A1163" s="16">
        <v>44454</v>
      </c>
      <c r="B1163" s="17">
        <f t="shared" si="36"/>
        <v>9</v>
      </c>
      <c r="C1163" s="61">
        <f t="shared" si="37"/>
        <v>2021</v>
      </c>
      <c r="D1163">
        <v>97.5</v>
      </c>
      <c r="E1163">
        <v>103.5</v>
      </c>
    </row>
    <row r="1164" spans="1:5">
      <c r="A1164" s="16">
        <v>44455</v>
      </c>
      <c r="B1164" s="17">
        <f t="shared" si="36"/>
        <v>9</v>
      </c>
      <c r="C1164" s="61">
        <f t="shared" si="37"/>
        <v>2021</v>
      </c>
      <c r="D1164">
        <v>97.5</v>
      </c>
      <c r="E1164">
        <v>103.5</v>
      </c>
    </row>
    <row r="1165" spans="1:5">
      <c r="A1165" s="16">
        <v>44456</v>
      </c>
      <c r="B1165" s="17">
        <f t="shared" si="36"/>
        <v>9</v>
      </c>
      <c r="C1165" s="61">
        <f t="shared" si="37"/>
        <v>2021</v>
      </c>
      <c r="D1165">
        <v>97.5</v>
      </c>
      <c r="E1165">
        <v>103.5</v>
      </c>
    </row>
    <row r="1166" spans="1:5">
      <c r="A1166" s="16">
        <v>44459</v>
      </c>
      <c r="B1166" s="17">
        <f t="shared" si="36"/>
        <v>9</v>
      </c>
      <c r="C1166" s="61">
        <f t="shared" si="37"/>
        <v>2021</v>
      </c>
      <c r="D1166">
        <v>97.75</v>
      </c>
      <c r="E1166">
        <v>103.75</v>
      </c>
    </row>
    <row r="1167" spans="1:5">
      <c r="A1167" s="16">
        <v>44460</v>
      </c>
      <c r="B1167" s="17">
        <f t="shared" si="36"/>
        <v>9</v>
      </c>
      <c r="C1167" s="61">
        <f t="shared" si="37"/>
        <v>2021</v>
      </c>
      <c r="D1167">
        <v>97.75</v>
      </c>
      <c r="E1167">
        <v>103.75</v>
      </c>
    </row>
    <row r="1168" spans="1:5">
      <c r="A1168" s="16">
        <v>44461</v>
      </c>
      <c r="B1168" s="17">
        <f t="shared" si="36"/>
        <v>9</v>
      </c>
      <c r="C1168" s="61">
        <f t="shared" si="37"/>
        <v>2021</v>
      </c>
      <c r="D1168">
        <v>97.75</v>
      </c>
      <c r="E1168">
        <v>103.75</v>
      </c>
    </row>
    <row r="1169" spans="1:5">
      <c r="A1169" s="16">
        <v>44462</v>
      </c>
      <c r="B1169" s="17">
        <f t="shared" si="36"/>
        <v>9</v>
      </c>
      <c r="C1169" s="61">
        <f t="shared" si="37"/>
        <v>2021</v>
      </c>
      <c r="D1169">
        <v>97.75</v>
      </c>
      <c r="E1169">
        <v>103.75</v>
      </c>
    </row>
    <row r="1170" spans="1:5">
      <c r="A1170" s="16">
        <v>44463</v>
      </c>
      <c r="B1170" s="17">
        <f t="shared" si="36"/>
        <v>9</v>
      </c>
      <c r="C1170" s="61">
        <f t="shared" si="37"/>
        <v>2021</v>
      </c>
      <c r="D1170">
        <v>97.75</v>
      </c>
      <c r="E1170">
        <v>103.75</v>
      </c>
    </row>
    <row r="1171" spans="1:5">
      <c r="A1171" s="16">
        <v>44466</v>
      </c>
      <c r="B1171" s="17">
        <f t="shared" si="36"/>
        <v>9</v>
      </c>
      <c r="C1171" s="61">
        <f t="shared" si="37"/>
        <v>2021</v>
      </c>
      <c r="D1171">
        <v>97.75</v>
      </c>
      <c r="E1171">
        <v>103.75</v>
      </c>
    </row>
    <row r="1172" spans="1:5">
      <c r="A1172" s="16">
        <v>44467</v>
      </c>
      <c r="B1172" s="17">
        <f t="shared" si="36"/>
        <v>9</v>
      </c>
      <c r="C1172" s="61">
        <f t="shared" si="37"/>
        <v>2021</v>
      </c>
      <c r="D1172">
        <v>97.75</v>
      </c>
      <c r="E1172">
        <v>103.75</v>
      </c>
    </row>
    <row r="1173" spans="1:5">
      <c r="A1173" s="16">
        <v>44468</v>
      </c>
      <c r="B1173" s="17">
        <f t="shared" si="36"/>
        <v>9</v>
      </c>
      <c r="C1173" s="61">
        <f t="shared" si="37"/>
        <v>2021</v>
      </c>
      <c r="D1173">
        <v>97.75</v>
      </c>
      <c r="E1173">
        <v>103.75</v>
      </c>
    </row>
    <row r="1174" spans="1:5">
      <c r="A1174" s="16">
        <v>44469</v>
      </c>
      <c r="B1174" s="17">
        <f t="shared" si="36"/>
        <v>9</v>
      </c>
      <c r="C1174" s="61">
        <f t="shared" si="37"/>
        <v>2021</v>
      </c>
      <c r="D1174">
        <v>98</v>
      </c>
      <c r="E1174">
        <v>104</v>
      </c>
    </row>
    <row r="1175" spans="1:5">
      <c r="A1175" s="16">
        <v>44470</v>
      </c>
      <c r="B1175" s="17">
        <f t="shared" si="36"/>
        <v>10</v>
      </c>
      <c r="C1175" s="61">
        <f t="shared" si="37"/>
        <v>2021</v>
      </c>
      <c r="D1175">
        <v>98</v>
      </c>
      <c r="E1175">
        <v>104</v>
      </c>
    </row>
    <row r="1176" spans="1:5">
      <c r="A1176" s="16">
        <v>44473</v>
      </c>
      <c r="B1176" s="17">
        <f t="shared" si="36"/>
        <v>10</v>
      </c>
      <c r="C1176" s="61">
        <f t="shared" si="37"/>
        <v>2021</v>
      </c>
      <c r="D1176">
        <v>98</v>
      </c>
      <c r="E1176">
        <v>104</v>
      </c>
    </row>
    <row r="1177" spans="1:5">
      <c r="A1177" s="16">
        <v>44474</v>
      </c>
      <c r="B1177" s="17">
        <f t="shared" si="36"/>
        <v>10</v>
      </c>
      <c r="C1177" s="61">
        <f t="shared" si="37"/>
        <v>2021</v>
      </c>
      <c r="D1177">
        <v>98.25</v>
      </c>
      <c r="E1177">
        <v>104.25</v>
      </c>
    </row>
    <row r="1178" spans="1:5">
      <c r="A1178" s="16">
        <v>44475</v>
      </c>
      <c r="B1178" s="17">
        <f t="shared" si="36"/>
        <v>10</v>
      </c>
      <c r="C1178" s="61">
        <f t="shared" si="37"/>
        <v>2021</v>
      </c>
      <c r="D1178">
        <v>98.25</v>
      </c>
      <c r="E1178">
        <v>104.25</v>
      </c>
    </row>
    <row r="1179" spans="1:5">
      <c r="A1179" s="16">
        <v>44476</v>
      </c>
      <c r="B1179" s="17">
        <f t="shared" si="36"/>
        <v>10</v>
      </c>
      <c r="C1179" s="61">
        <f t="shared" si="37"/>
        <v>2021</v>
      </c>
      <c r="D1179">
        <v>98.25</v>
      </c>
      <c r="E1179">
        <v>104.25</v>
      </c>
    </row>
    <row r="1180" spans="1:5">
      <c r="A1180" s="16">
        <v>44481</v>
      </c>
      <c r="B1180" s="17">
        <f t="shared" si="36"/>
        <v>10</v>
      </c>
      <c r="C1180" s="61">
        <f t="shared" si="37"/>
        <v>2021</v>
      </c>
      <c r="D1180">
        <v>98.25</v>
      </c>
      <c r="E1180">
        <v>104.25</v>
      </c>
    </row>
    <row r="1181" spans="1:5">
      <c r="A1181" s="16">
        <v>44482</v>
      </c>
      <c r="B1181" s="17">
        <f t="shared" si="36"/>
        <v>10</v>
      </c>
      <c r="C1181" s="61">
        <f t="shared" si="37"/>
        <v>2021</v>
      </c>
      <c r="D1181">
        <v>98.25</v>
      </c>
      <c r="E1181">
        <v>104.25</v>
      </c>
    </row>
    <row r="1182" spans="1:5">
      <c r="A1182" s="16">
        <v>44483</v>
      </c>
      <c r="B1182" s="17">
        <f t="shared" si="36"/>
        <v>10</v>
      </c>
      <c r="C1182" s="61">
        <f t="shared" si="37"/>
        <v>2021</v>
      </c>
      <c r="D1182">
        <v>98.25</v>
      </c>
      <c r="E1182">
        <v>104.25</v>
      </c>
    </row>
    <row r="1183" spans="1:5">
      <c r="A1183" s="16">
        <v>44484</v>
      </c>
      <c r="B1183" s="17">
        <f t="shared" si="36"/>
        <v>10</v>
      </c>
      <c r="C1183" s="61">
        <f t="shared" si="37"/>
        <v>2021</v>
      </c>
      <c r="D1183">
        <v>98.5</v>
      </c>
      <c r="E1183">
        <v>104.5</v>
      </c>
    </row>
    <row r="1184" spans="1:5">
      <c r="A1184" s="16">
        <v>44487</v>
      </c>
      <c r="B1184" s="17">
        <f t="shared" si="36"/>
        <v>10</v>
      </c>
      <c r="C1184" s="61">
        <f t="shared" si="37"/>
        <v>2021</v>
      </c>
      <c r="D1184">
        <v>98.5</v>
      </c>
      <c r="E1184">
        <v>104.5</v>
      </c>
    </row>
    <row r="1185" spans="1:5">
      <c r="A1185" s="16">
        <v>44488</v>
      </c>
      <c r="B1185" s="17">
        <f t="shared" si="36"/>
        <v>10</v>
      </c>
      <c r="C1185" s="61">
        <f t="shared" si="37"/>
        <v>2021</v>
      </c>
      <c r="D1185">
        <v>98.75</v>
      </c>
      <c r="E1185">
        <v>104.75</v>
      </c>
    </row>
    <row r="1186" spans="1:5">
      <c r="A1186" s="16">
        <v>44489</v>
      </c>
      <c r="B1186" s="17">
        <f t="shared" si="36"/>
        <v>10</v>
      </c>
      <c r="C1186" s="61">
        <f t="shared" si="37"/>
        <v>2021</v>
      </c>
      <c r="D1186">
        <v>98.75</v>
      </c>
      <c r="E1186">
        <v>104.75</v>
      </c>
    </row>
    <row r="1187" spans="1:5">
      <c r="A1187" s="16">
        <v>44490</v>
      </c>
      <c r="B1187" s="17">
        <f t="shared" si="36"/>
        <v>10</v>
      </c>
      <c r="C1187" s="61">
        <f t="shared" si="37"/>
        <v>2021</v>
      </c>
      <c r="D1187">
        <v>98.75</v>
      </c>
      <c r="E1187">
        <v>104.75</v>
      </c>
    </row>
    <row r="1188" spans="1:5">
      <c r="A1188" s="16">
        <v>44491</v>
      </c>
      <c r="B1188" s="17">
        <f t="shared" si="36"/>
        <v>10</v>
      </c>
      <c r="C1188" s="61">
        <f t="shared" si="37"/>
        <v>2021</v>
      </c>
      <c r="D1188">
        <v>98.75</v>
      </c>
      <c r="E1188">
        <v>104.75</v>
      </c>
    </row>
    <row r="1189" spans="1:5">
      <c r="A1189" s="16">
        <v>44494</v>
      </c>
      <c r="B1189" s="17">
        <f t="shared" si="36"/>
        <v>10</v>
      </c>
      <c r="C1189" s="61">
        <f t="shared" si="37"/>
        <v>2021</v>
      </c>
      <c r="D1189">
        <v>98.75</v>
      </c>
      <c r="E1189">
        <v>104.75</v>
      </c>
    </row>
    <row r="1190" spans="1:5">
      <c r="A1190" s="16">
        <v>44495</v>
      </c>
      <c r="B1190" s="17">
        <f t="shared" si="36"/>
        <v>10</v>
      </c>
      <c r="C1190" s="61">
        <f t="shared" si="37"/>
        <v>2021</v>
      </c>
      <c r="D1190">
        <v>98.75</v>
      </c>
      <c r="E1190">
        <v>104.75</v>
      </c>
    </row>
    <row r="1191" spans="1:5">
      <c r="A1191" s="16">
        <v>44496</v>
      </c>
      <c r="B1191" s="17">
        <f t="shared" si="36"/>
        <v>10</v>
      </c>
      <c r="C1191" s="61">
        <f t="shared" si="37"/>
        <v>2021</v>
      </c>
      <c r="D1191">
        <v>99</v>
      </c>
      <c r="E1191">
        <v>105</v>
      </c>
    </row>
    <row r="1192" spans="1:5">
      <c r="A1192" s="16">
        <v>44497</v>
      </c>
      <c r="B1192" s="17">
        <f t="shared" si="36"/>
        <v>10</v>
      </c>
      <c r="C1192" s="61">
        <f t="shared" si="37"/>
        <v>2021</v>
      </c>
      <c r="D1192">
        <v>99</v>
      </c>
      <c r="E1192">
        <v>105</v>
      </c>
    </row>
    <row r="1193" spans="1:5">
      <c r="A1193" s="16">
        <v>44498</v>
      </c>
      <c r="B1193" s="17">
        <f t="shared" si="36"/>
        <v>10</v>
      </c>
      <c r="C1193" s="61">
        <f t="shared" si="37"/>
        <v>2021</v>
      </c>
      <c r="D1193">
        <v>99</v>
      </c>
      <c r="E1193">
        <v>105</v>
      </c>
    </row>
    <row r="1194" spans="1:5">
      <c r="A1194" s="16">
        <v>44501</v>
      </c>
      <c r="B1194" s="17">
        <f t="shared" si="36"/>
        <v>11</v>
      </c>
      <c r="C1194" s="61">
        <f t="shared" si="37"/>
        <v>2021</v>
      </c>
      <c r="D1194">
        <v>99</v>
      </c>
      <c r="E1194">
        <v>105</v>
      </c>
    </row>
    <row r="1195" spans="1:5">
      <c r="A1195" s="16">
        <v>44502</v>
      </c>
      <c r="B1195" s="17">
        <f t="shared" si="36"/>
        <v>11</v>
      </c>
      <c r="C1195" s="61">
        <f t="shared" si="37"/>
        <v>2021</v>
      </c>
      <c r="D1195">
        <v>99</v>
      </c>
      <c r="E1195">
        <v>105</v>
      </c>
    </row>
    <row r="1196" spans="1:5">
      <c r="A1196" s="16">
        <v>44503</v>
      </c>
      <c r="B1196" s="17">
        <f t="shared" si="36"/>
        <v>11</v>
      </c>
      <c r="C1196" s="61">
        <f t="shared" si="37"/>
        <v>2021</v>
      </c>
      <c r="D1196">
        <v>99</v>
      </c>
      <c r="E1196">
        <v>105</v>
      </c>
    </row>
    <row r="1197" spans="1:5">
      <c r="A1197" s="16">
        <v>44504</v>
      </c>
      <c r="B1197" s="17">
        <f t="shared" si="36"/>
        <v>11</v>
      </c>
      <c r="C1197" s="61">
        <f t="shared" si="37"/>
        <v>2021</v>
      </c>
      <c r="D1197">
        <v>99.25</v>
      </c>
      <c r="E1197">
        <v>105.25</v>
      </c>
    </row>
    <row r="1198" spans="1:5">
      <c r="A1198" s="16">
        <v>44505</v>
      </c>
      <c r="B1198" s="17">
        <f t="shared" si="36"/>
        <v>11</v>
      </c>
      <c r="C1198" s="61">
        <f t="shared" si="37"/>
        <v>2021</v>
      </c>
      <c r="D1198">
        <v>99.25</v>
      </c>
      <c r="E1198">
        <v>105.25</v>
      </c>
    </row>
    <row r="1199" spans="1:5">
      <c r="A1199" s="16">
        <v>44508</v>
      </c>
      <c r="B1199" s="17">
        <f t="shared" si="36"/>
        <v>11</v>
      </c>
      <c r="C1199" s="61">
        <f t="shared" si="37"/>
        <v>2021</v>
      </c>
      <c r="D1199">
        <v>99.25</v>
      </c>
      <c r="E1199">
        <v>105.25</v>
      </c>
    </row>
    <row r="1200" spans="1:5">
      <c r="A1200" s="16">
        <v>44509</v>
      </c>
      <c r="B1200" s="17">
        <f t="shared" si="36"/>
        <v>11</v>
      </c>
      <c r="C1200" s="61">
        <f t="shared" si="37"/>
        <v>2021</v>
      </c>
      <c r="D1200">
        <v>99.25</v>
      </c>
      <c r="E1200">
        <v>105.25</v>
      </c>
    </row>
    <row r="1201" spans="1:5">
      <c r="A1201" s="16">
        <v>44510</v>
      </c>
      <c r="B1201" s="17">
        <f t="shared" si="36"/>
        <v>11</v>
      </c>
      <c r="C1201" s="61">
        <f t="shared" si="37"/>
        <v>2021</v>
      </c>
      <c r="D1201">
        <v>99.25</v>
      </c>
      <c r="E1201">
        <v>105.25</v>
      </c>
    </row>
    <row r="1202" spans="1:5">
      <c r="A1202" s="16">
        <v>44511</v>
      </c>
      <c r="B1202" s="17">
        <f t="shared" si="36"/>
        <v>11</v>
      </c>
      <c r="C1202" s="61">
        <f t="shared" si="37"/>
        <v>2021</v>
      </c>
      <c r="D1202">
        <v>99.25</v>
      </c>
      <c r="E1202">
        <v>105.25</v>
      </c>
    </row>
    <row r="1203" spans="1:5">
      <c r="A1203" s="16">
        <v>44512</v>
      </c>
      <c r="B1203" s="17">
        <f t="shared" si="36"/>
        <v>11</v>
      </c>
      <c r="C1203" s="61">
        <f t="shared" si="37"/>
        <v>2021</v>
      </c>
      <c r="D1203">
        <v>99.25</v>
      </c>
      <c r="E1203">
        <v>105.25</v>
      </c>
    </row>
    <row r="1204" spans="1:5">
      <c r="A1204" s="16">
        <v>44515</v>
      </c>
      <c r="B1204" s="17">
        <f t="shared" si="36"/>
        <v>11</v>
      </c>
      <c r="C1204" s="61">
        <f t="shared" si="37"/>
        <v>2021</v>
      </c>
      <c r="D1204">
        <v>99.5</v>
      </c>
      <c r="E1204">
        <v>105.5</v>
      </c>
    </row>
    <row r="1205" spans="1:5">
      <c r="A1205" s="16">
        <v>44516</v>
      </c>
      <c r="B1205" s="17">
        <f t="shared" si="36"/>
        <v>11</v>
      </c>
      <c r="C1205" s="61">
        <f t="shared" si="37"/>
        <v>2021</v>
      </c>
      <c r="D1205">
        <v>99.5</v>
      </c>
      <c r="E1205">
        <v>105.5</v>
      </c>
    </row>
    <row r="1206" spans="1:5">
      <c r="A1206" s="16">
        <v>44517</v>
      </c>
      <c r="B1206" s="17">
        <f t="shared" si="36"/>
        <v>11</v>
      </c>
      <c r="C1206" s="61">
        <f t="shared" si="37"/>
        <v>2021</v>
      </c>
      <c r="D1206">
        <v>99.5</v>
      </c>
      <c r="E1206">
        <v>105.5</v>
      </c>
    </row>
    <row r="1207" spans="1:5">
      <c r="A1207" s="16">
        <v>44518</v>
      </c>
      <c r="B1207" s="17">
        <f t="shared" si="36"/>
        <v>11</v>
      </c>
      <c r="C1207" s="61">
        <f t="shared" si="37"/>
        <v>2021</v>
      </c>
      <c r="D1207">
        <v>99.5</v>
      </c>
      <c r="E1207">
        <v>105.5</v>
      </c>
    </row>
    <row r="1208" spans="1:5">
      <c r="A1208" s="16">
        <v>44519</v>
      </c>
      <c r="B1208" s="17">
        <f t="shared" si="36"/>
        <v>11</v>
      </c>
      <c r="C1208" s="61">
        <f t="shared" si="37"/>
        <v>2021</v>
      </c>
      <c r="D1208">
        <v>99.5</v>
      </c>
      <c r="E1208">
        <v>105.5</v>
      </c>
    </row>
    <row r="1209" spans="1:5">
      <c r="A1209" s="16">
        <v>44523</v>
      </c>
      <c r="B1209" s="17">
        <f t="shared" si="36"/>
        <v>11</v>
      </c>
      <c r="C1209" s="61">
        <f t="shared" si="37"/>
        <v>2021</v>
      </c>
      <c r="D1209">
        <v>99.75</v>
      </c>
      <c r="E1209">
        <v>105.75</v>
      </c>
    </row>
    <row r="1210" spans="1:5">
      <c r="A1210" s="16">
        <v>44524</v>
      </c>
      <c r="B1210" s="17">
        <f t="shared" si="36"/>
        <v>11</v>
      </c>
      <c r="C1210" s="61">
        <f t="shared" si="37"/>
        <v>2021</v>
      </c>
      <c r="D1210">
        <v>99.75</v>
      </c>
      <c r="E1210">
        <v>105.75</v>
      </c>
    </row>
    <row r="1211" spans="1:5">
      <c r="A1211" s="16">
        <v>44525</v>
      </c>
      <c r="B1211" s="17">
        <f t="shared" si="36"/>
        <v>11</v>
      </c>
      <c r="C1211" s="61">
        <f t="shared" si="37"/>
        <v>2021</v>
      </c>
      <c r="D1211">
        <v>99.75</v>
      </c>
      <c r="E1211">
        <v>105.75</v>
      </c>
    </row>
    <row r="1212" spans="1:5">
      <c r="A1212" s="16">
        <v>44526</v>
      </c>
      <c r="B1212" s="17">
        <f t="shared" si="36"/>
        <v>11</v>
      </c>
      <c r="C1212" s="61">
        <f t="shared" si="37"/>
        <v>2021</v>
      </c>
      <c r="D1212">
        <v>99.75</v>
      </c>
      <c r="E1212">
        <v>105.75</v>
      </c>
    </row>
    <row r="1213" spans="1:5">
      <c r="A1213" s="16">
        <v>44529</v>
      </c>
      <c r="B1213" s="17">
        <f t="shared" si="36"/>
        <v>11</v>
      </c>
      <c r="C1213" s="61">
        <f t="shared" si="37"/>
        <v>2021</v>
      </c>
      <c r="D1213">
        <v>99.75</v>
      </c>
      <c r="E1213">
        <v>105.75</v>
      </c>
    </row>
    <row r="1214" spans="1:5">
      <c r="A1214" s="16">
        <v>44530</v>
      </c>
      <c r="B1214" s="17">
        <f t="shared" si="36"/>
        <v>11</v>
      </c>
      <c r="C1214" s="61">
        <f t="shared" si="37"/>
        <v>2021</v>
      </c>
      <c r="D1214">
        <v>100</v>
      </c>
      <c r="E1214">
        <v>106</v>
      </c>
    </row>
    <row r="1215" spans="1:5">
      <c r="A1215" s="16">
        <v>44531</v>
      </c>
      <c r="B1215" s="17">
        <f t="shared" si="36"/>
        <v>12</v>
      </c>
      <c r="C1215" s="61">
        <f t="shared" si="37"/>
        <v>2021</v>
      </c>
      <c r="D1215">
        <v>100.25</v>
      </c>
      <c r="E1215">
        <v>106.25</v>
      </c>
    </row>
    <row r="1216" spans="1:5">
      <c r="A1216" s="16">
        <v>44532</v>
      </c>
      <c r="B1216" s="17">
        <f t="shared" si="36"/>
        <v>12</v>
      </c>
      <c r="C1216" s="61">
        <f t="shared" si="37"/>
        <v>2021</v>
      </c>
      <c r="D1216">
        <v>100.25</v>
      </c>
      <c r="E1216">
        <v>106.25</v>
      </c>
    </row>
    <row r="1217" spans="1:5">
      <c r="A1217" s="16">
        <v>44533</v>
      </c>
      <c r="B1217" s="17">
        <f t="shared" si="36"/>
        <v>12</v>
      </c>
      <c r="C1217" s="61">
        <f t="shared" si="37"/>
        <v>2021</v>
      </c>
      <c r="D1217">
        <v>100.25</v>
      </c>
      <c r="E1217">
        <v>106.25</v>
      </c>
    </row>
    <row r="1218" spans="1:5">
      <c r="A1218" s="16">
        <v>44536</v>
      </c>
      <c r="B1218" s="17">
        <f t="shared" si="36"/>
        <v>12</v>
      </c>
      <c r="C1218" s="61">
        <f t="shared" si="37"/>
        <v>2021</v>
      </c>
      <c r="D1218">
        <v>100.25</v>
      </c>
      <c r="E1218">
        <v>106.25</v>
      </c>
    </row>
    <row r="1219" spans="1:5">
      <c r="A1219" s="16">
        <v>44537</v>
      </c>
      <c r="B1219" s="17">
        <f t="shared" ref="B1219:B1282" si="38">+MONTH(A1219)</f>
        <v>12</v>
      </c>
      <c r="C1219" s="61">
        <f t="shared" ref="C1219:C1282" si="39">+YEAR(A1219)</f>
        <v>2021</v>
      </c>
      <c r="D1219">
        <v>100.5</v>
      </c>
      <c r="E1219">
        <v>106.5</v>
      </c>
    </row>
    <row r="1220" spans="1:5">
      <c r="A1220" s="16">
        <v>44539</v>
      </c>
      <c r="B1220" s="17">
        <f t="shared" si="38"/>
        <v>12</v>
      </c>
      <c r="C1220" s="61">
        <f t="shared" si="39"/>
        <v>2021</v>
      </c>
      <c r="D1220">
        <v>100.75</v>
      </c>
      <c r="E1220">
        <v>106.75</v>
      </c>
    </row>
    <row r="1221" spans="1:5">
      <c r="A1221" s="16">
        <v>44540</v>
      </c>
      <c r="B1221" s="17">
        <f t="shared" si="38"/>
        <v>12</v>
      </c>
      <c r="C1221" s="61">
        <f t="shared" si="39"/>
        <v>2021</v>
      </c>
      <c r="D1221">
        <v>100.75</v>
      </c>
      <c r="E1221">
        <v>106.75</v>
      </c>
    </row>
    <row r="1222" spans="1:5">
      <c r="A1222" s="16">
        <v>44543</v>
      </c>
      <c r="B1222" s="17">
        <f t="shared" si="38"/>
        <v>12</v>
      </c>
      <c r="C1222" s="61">
        <f t="shared" si="39"/>
        <v>2021</v>
      </c>
      <c r="D1222">
        <v>100.75</v>
      </c>
      <c r="E1222">
        <v>106.75</v>
      </c>
    </row>
    <row r="1223" spans="1:5">
      <c r="A1223" s="16">
        <v>44544</v>
      </c>
      <c r="B1223" s="17">
        <f t="shared" si="38"/>
        <v>12</v>
      </c>
      <c r="C1223" s="61">
        <f t="shared" si="39"/>
        <v>2021</v>
      </c>
      <c r="D1223">
        <v>101</v>
      </c>
      <c r="E1223">
        <v>107</v>
      </c>
    </row>
    <row r="1224" spans="1:5">
      <c r="A1224" s="16">
        <v>44545</v>
      </c>
      <c r="B1224" s="17">
        <f t="shared" si="38"/>
        <v>12</v>
      </c>
      <c r="C1224" s="61">
        <f t="shared" si="39"/>
        <v>2021</v>
      </c>
      <c r="D1224">
        <v>101</v>
      </c>
      <c r="E1224">
        <v>107</v>
      </c>
    </row>
    <row r="1225" spans="1:5">
      <c r="A1225" s="16">
        <v>44546</v>
      </c>
      <c r="B1225" s="17">
        <f t="shared" si="38"/>
        <v>12</v>
      </c>
      <c r="C1225" s="61">
        <f t="shared" si="39"/>
        <v>2021</v>
      </c>
      <c r="D1225">
        <v>101</v>
      </c>
      <c r="E1225">
        <v>107</v>
      </c>
    </row>
    <row r="1226" spans="1:5">
      <c r="A1226" s="16">
        <v>44547</v>
      </c>
      <c r="B1226" s="17">
        <f t="shared" si="38"/>
        <v>12</v>
      </c>
      <c r="C1226" s="61">
        <f t="shared" si="39"/>
        <v>2021</v>
      </c>
      <c r="D1226">
        <v>101</v>
      </c>
      <c r="E1226">
        <v>107</v>
      </c>
    </row>
    <row r="1227" spans="1:5">
      <c r="A1227" s="16">
        <v>44550</v>
      </c>
      <c r="B1227" s="17">
        <f t="shared" si="38"/>
        <v>12</v>
      </c>
      <c r="C1227" s="61">
        <f t="shared" si="39"/>
        <v>2021</v>
      </c>
      <c r="D1227">
        <v>101</v>
      </c>
      <c r="E1227">
        <v>107</v>
      </c>
    </row>
    <row r="1228" spans="1:5">
      <c r="A1228" s="16">
        <v>44551</v>
      </c>
      <c r="B1228" s="17">
        <f t="shared" si="38"/>
        <v>12</v>
      </c>
      <c r="C1228" s="61">
        <f t="shared" si="39"/>
        <v>2021</v>
      </c>
      <c r="D1228">
        <v>101</v>
      </c>
      <c r="E1228">
        <v>107</v>
      </c>
    </row>
    <row r="1229" spans="1:5">
      <c r="A1229" s="16">
        <v>44552</v>
      </c>
      <c r="B1229" s="17">
        <f t="shared" si="38"/>
        <v>12</v>
      </c>
      <c r="C1229" s="61">
        <f t="shared" si="39"/>
        <v>2021</v>
      </c>
      <c r="D1229">
        <v>101.25</v>
      </c>
      <c r="E1229">
        <v>107.25</v>
      </c>
    </row>
    <row r="1230" spans="1:5">
      <c r="A1230" s="16">
        <v>44553</v>
      </c>
      <c r="B1230" s="17">
        <f t="shared" si="38"/>
        <v>12</v>
      </c>
      <c r="C1230" s="61">
        <f t="shared" si="39"/>
        <v>2021</v>
      </c>
      <c r="D1230">
        <v>101.25</v>
      </c>
      <c r="E1230">
        <v>107.25</v>
      </c>
    </row>
    <row r="1231" spans="1:5">
      <c r="A1231" s="16">
        <v>44557</v>
      </c>
      <c r="B1231" s="17">
        <f t="shared" si="38"/>
        <v>12</v>
      </c>
      <c r="C1231" s="61">
        <f t="shared" si="39"/>
        <v>2021</v>
      </c>
      <c r="D1231">
        <v>101.5</v>
      </c>
      <c r="E1231">
        <v>107.5</v>
      </c>
    </row>
    <row r="1232" spans="1:5">
      <c r="A1232" s="16">
        <v>44558</v>
      </c>
      <c r="B1232" s="17">
        <f t="shared" si="38"/>
        <v>12</v>
      </c>
      <c r="C1232" s="61">
        <f t="shared" si="39"/>
        <v>2021</v>
      </c>
      <c r="D1232">
        <v>101.75</v>
      </c>
      <c r="E1232">
        <v>107.75</v>
      </c>
    </row>
    <row r="1233" spans="1:5">
      <c r="A1233" s="16">
        <v>44559</v>
      </c>
      <c r="B1233" s="17">
        <f t="shared" si="38"/>
        <v>12</v>
      </c>
      <c r="C1233" s="61">
        <f t="shared" si="39"/>
        <v>2021</v>
      </c>
      <c r="D1233">
        <v>101.75</v>
      </c>
      <c r="E1233">
        <v>107.75</v>
      </c>
    </row>
    <row r="1234" spans="1:5">
      <c r="A1234" s="16">
        <v>44560</v>
      </c>
      <c r="B1234" s="17">
        <f t="shared" si="38"/>
        <v>12</v>
      </c>
      <c r="C1234" s="61">
        <f t="shared" si="39"/>
        <v>2021</v>
      </c>
      <c r="D1234">
        <v>101.75</v>
      </c>
      <c r="E1234">
        <v>107.75</v>
      </c>
    </row>
    <row r="1235" spans="1:5">
      <c r="A1235" s="16">
        <v>44564</v>
      </c>
      <c r="B1235" s="17">
        <f t="shared" si="38"/>
        <v>1</v>
      </c>
      <c r="C1235" s="61">
        <f t="shared" si="39"/>
        <v>2022</v>
      </c>
      <c r="D1235">
        <v>102</v>
      </c>
      <c r="E1235">
        <v>108</v>
      </c>
    </row>
    <row r="1236" spans="1:5">
      <c r="A1236" s="16">
        <v>44565</v>
      </c>
      <c r="B1236" s="17">
        <f t="shared" si="38"/>
        <v>1</v>
      </c>
      <c r="C1236" s="61">
        <f t="shared" si="39"/>
        <v>2022</v>
      </c>
      <c r="D1236">
        <v>102</v>
      </c>
      <c r="E1236">
        <v>108</v>
      </c>
    </row>
    <row r="1237" spans="1:5">
      <c r="A1237" s="16">
        <v>44566</v>
      </c>
      <c r="B1237" s="17">
        <f t="shared" si="38"/>
        <v>1</v>
      </c>
      <c r="C1237" s="61">
        <f t="shared" si="39"/>
        <v>2022</v>
      </c>
      <c r="D1237">
        <v>102</v>
      </c>
      <c r="E1237">
        <v>108</v>
      </c>
    </row>
    <row r="1238" spans="1:5">
      <c r="A1238" s="16">
        <v>44567</v>
      </c>
      <c r="B1238" s="17">
        <f t="shared" si="38"/>
        <v>1</v>
      </c>
      <c r="C1238" s="61">
        <f t="shared" si="39"/>
        <v>2022</v>
      </c>
      <c r="D1238">
        <v>102.25</v>
      </c>
      <c r="E1238">
        <v>108.25</v>
      </c>
    </row>
    <row r="1239" spans="1:5">
      <c r="A1239" s="16">
        <v>44568</v>
      </c>
      <c r="B1239" s="17">
        <f t="shared" si="38"/>
        <v>1</v>
      </c>
      <c r="C1239" s="61">
        <f t="shared" si="39"/>
        <v>2022</v>
      </c>
      <c r="D1239">
        <v>102.5</v>
      </c>
      <c r="E1239">
        <v>108.5</v>
      </c>
    </row>
    <row r="1240" spans="1:5">
      <c r="A1240" s="16">
        <v>44571</v>
      </c>
      <c r="B1240" s="17">
        <f t="shared" si="38"/>
        <v>1</v>
      </c>
      <c r="C1240" s="61">
        <f t="shared" si="39"/>
        <v>2022</v>
      </c>
      <c r="D1240">
        <v>102.5</v>
      </c>
      <c r="E1240">
        <v>108.5</v>
      </c>
    </row>
    <row r="1241" spans="1:5">
      <c r="A1241" s="16">
        <v>44572</v>
      </c>
      <c r="B1241" s="17">
        <f t="shared" si="38"/>
        <v>1</v>
      </c>
      <c r="C1241" s="61">
        <f t="shared" si="39"/>
        <v>2022</v>
      </c>
      <c r="D1241">
        <v>102.5</v>
      </c>
      <c r="E1241">
        <v>108.5</v>
      </c>
    </row>
    <row r="1242" spans="1:5">
      <c r="A1242" s="16">
        <v>44573</v>
      </c>
      <c r="B1242" s="17">
        <f t="shared" si="38"/>
        <v>1</v>
      </c>
      <c r="C1242" s="61">
        <f t="shared" si="39"/>
        <v>2022</v>
      </c>
      <c r="D1242">
        <v>102.75</v>
      </c>
      <c r="E1242">
        <v>108.75</v>
      </c>
    </row>
    <row r="1243" spans="1:5">
      <c r="A1243" s="16">
        <v>44574</v>
      </c>
      <c r="B1243" s="17">
        <f t="shared" si="38"/>
        <v>1</v>
      </c>
      <c r="C1243" s="61">
        <f t="shared" si="39"/>
        <v>2022</v>
      </c>
      <c r="D1243">
        <v>102.75</v>
      </c>
      <c r="E1243">
        <v>108.75</v>
      </c>
    </row>
    <row r="1244" spans="1:5">
      <c r="A1244" s="16">
        <v>44575</v>
      </c>
      <c r="B1244" s="17">
        <f t="shared" si="38"/>
        <v>1</v>
      </c>
      <c r="C1244" s="61">
        <f t="shared" si="39"/>
        <v>2022</v>
      </c>
      <c r="D1244">
        <v>102.75</v>
      </c>
      <c r="E1244">
        <v>108.75</v>
      </c>
    </row>
    <row r="1245" spans="1:5">
      <c r="A1245" s="16">
        <v>44578</v>
      </c>
      <c r="B1245" s="17">
        <f t="shared" si="38"/>
        <v>1</v>
      </c>
      <c r="C1245" s="61">
        <f t="shared" si="39"/>
        <v>2022</v>
      </c>
      <c r="D1245">
        <v>103</v>
      </c>
      <c r="E1245">
        <v>109</v>
      </c>
    </row>
    <row r="1246" spans="1:5">
      <c r="A1246" s="16">
        <v>44579</v>
      </c>
      <c r="B1246" s="17">
        <f t="shared" si="38"/>
        <v>1</v>
      </c>
      <c r="C1246" s="61">
        <f t="shared" si="39"/>
        <v>2022</v>
      </c>
      <c r="D1246">
        <v>103</v>
      </c>
      <c r="E1246">
        <v>109</v>
      </c>
    </row>
    <row r="1247" spans="1:5">
      <c r="A1247" s="16">
        <v>44580</v>
      </c>
      <c r="B1247" s="17">
        <f t="shared" si="38"/>
        <v>1</v>
      </c>
      <c r="C1247" s="61">
        <f t="shared" si="39"/>
        <v>2022</v>
      </c>
      <c r="D1247">
        <v>103</v>
      </c>
      <c r="E1247">
        <v>109</v>
      </c>
    </row>
    <row r="1248" spans="1:5">
      <c r="A1248" s="16">
        <v>44581</v>
      </c>
      <c r="B1248" s="17">
        <f t="shared" si="38"/>
        <v>1</v>
      </c>
      <c r="C1248" s="61">
        <f t="shared" si="39"/>
        <v>2022</v>
      </c>
      <c r="D1248">
        <v>103</v>
      </c>
      <c r="E1248">
        <v>109</v>
      </c>
    </row>
    <row r="1249" spans="1:5">
      <c r="A1249" s="16">
        <v>44582</v>
      </c>
      <c r="B1249" s="17">
        <f t="shared" si="38"/>
        <v>1</v>
      </c>
      <c r="C1249" s="61">
        <f t="shared" si="39"/>
        <v>2022</v>
      </c>
      <c r="D1249">
        <v>103.25</v>
      </c>
      <c r="E1249">
        <v>109.25</v>
      </c>
    </row>
    <row r="1250" spans="1:5">
      <c r="A1250" s="16">
        <v>44585</v>
      </c>
      <c r="B1250" s="17">
        <f t="shared" si="38"/>
        <v>1</v>
      </c>
      <c r="C1250" s="61">
        <f t="shared" si="39"/>
        <v>2022</v>
      </c>
      <c r="D1250">
        <v>103.5</v>
      </c>
      <c r="E1250">
        <v>109.5</v>
      </c>
    </row>
    <row r="1251" spans="1:5">
      <c r="A1251" s="16">
        <v>44586</v>
      </c>
      <c r="B1251" s="17">
        <f t="shared" si="38"/>
        <v>1</v>
      </c>
      <c r="C1251" s="61">
        <f t="shared" si="39"/>
        <v>2022</v>
      </c>
      <c r="D1251">
        <v>103.5</v>
      </c>
      <c r="E1251">
        <v>109.5</v>
      </c>
    </row>
    <row r="1252" spans="1:5">
      <c r="A1252" s="16">
        <v>44587</v>
      </c>
      <c r="B1252" s="17">
        <f t="shared" si="38"/>
        <v>1</v>
      </c>
      <c r="C1252" s="61">
        <f t="shared" si="39"/>
        <v>2022</v>
      </c>
      <c r="D1252">
        <v>103.5</v>
      </c>
      <c r="E1252">
        <v>109.5</v>
      </c>
    </row>
    <row r="1253" spans="1:5">
      <c r="A1253" s="16">
        <v>44588</v>
      </c>
      <c r="B1253" s="17">
        <f t="shared" si="38"/>
        <v>1</v>
      </c>
      <c r="C1253" s="61">
        <f t="shared" si="39"/>
        <v>2022</v>
      </c>
      <c r="D1253">
        <v>104</v>
      </c>
      <c r="E1253">
        <v>110</v>
      </c>
    </row>
    <row r="1254" spans="1:5">
      <c r="A1254" s="16">
        <v>44589</v>
      </c>
      <c r="B1254" s="17">
        <f t="shared" si="38"/>
        <v>1</v>
      </c>
      <c r="C1254" s="61">
        <f t="shared" si="39"/>
        <v>2022</v>
      </c>
      <c r="D1254">
        <v>104.25</v>
      </c>
      <c r="E1254">
        <v>110.25</v>
      </c>
    </row>
    <row r="1255" spans="1:5">
      <c r="A1255" s="16">
        <v>44592</v>
      </c>
      <c r="B1255" s="17">
        <f t="shared" si="38"/>
        <v>1</v>
      </c>
      <c r="C1255" s="61">
        <f t="shared" si="39"/>
        <v>2022</v>
      </c>
      <c r="D1255">
        <v>104.25</v>
      </c>
      <c r="E1255">
        <v>110.25</v>
      </c>
    </row>
    <row r="1256" spans="1:5">
      <c r="A1256" s="16">
        <v>44593</v>
      </c>
      <c r="B1256" s="17">
        <f t="shared" si="38"/>
        <v>2</v>
      </c>
      <c r="C1256" s="61">
        <f t="shared" si="39"/>
        <v>2022</v>
      </c>
      <c r="D1256">
        <v>104.25</v>
      </c>
      <c r="E1256">
        <v>110.25</v>
      </c>
    </row>
    <row r="1257" spans="1:5">
      <c r="A1257" s="16">
        <v>44594</v>
      </c>
      <c r="B1257" s="17">
        <f t="shared" si="38"/>
        <v>2</v>
      </c>
      <c r="C1257" s="61">
        <f t="shared" si="39"/>
        <v>2022</v>
      </c>
      <c r="D1257">
        <v>104.25</v>
      </c>
      <c r="E1257">
        <v>110.25</v>
      </c>
    </row>
    <row r="1258" spans="1:5">
      <c r="A1258" s="16">
        <v>44595</v>
      </c>
      <c r="B1258" s="17">
        <f t="shared" si="38"/>
        <v>2</v>
      </c>
      <c r="C1258" s="61">
        <f t="shared" si="39"/>
        <v>2022</v>
      </c>
      <c r="D1258">
        <v>104.5</v>
      </c>
      <c r="E1258">
        <v>110.5</v>
      </c>
    </row>
    <row r="1259" spans="1:5">
      <c r="A1259" s="16">
        <v>44596</v>
      </c>
      <c r="B1259" s="17">
        <f t="shared" si="38"/>
        <v>2</v>
      </c>
      <c r="C1259" s="61">
        <f t="shared" si="39"/>
        <v>2022</v>
      </c>
      <c r="D1259">
        <v>104.75</v>
      </c>
      <c r="E1259">
        <v>110.75</v>
      </c>
    </row>
    <row r="1260" spans="1:5">
      <c r="A1260" s="16">
        <v>44599</v>
      </c>
      <c r="B1260" s="17">
        <f t="shared" si="38"/>
        <v>2</v>
      </c>
      <c r="C1260" s="61">
        <f t="shared" si="39"/>
        <v>2022</v>
      </c>
      <c r="D1260">
        <v>105</v>
      </c>
      <c r="E1260">
        <v>111</v>
      </c>
    </row>
    <row r="1261" spans="1:5">
      <c r="A1261" s="16">
        <v>44600</v>
      </c>
      <c r="B1261" s="17">
        <f t="shared" si="38"/>
        <v>2</v>
      </c>
      <c r="C1261" s="61">
        <f t="shared" si="39"/>
        <v>2022</v>
      </c>
      <c r="D1261">
        <v>105</v>
      </c>
      <c r="E1261">
        <v>111</v>
      </c>
    </row>
    <row r="1262" spans="1:5">
      <c r="A1262" s="16">
        <v>44601</v>
      </c>
      <c r="B1262" s="17">
        <f t="shared" si="38"/>
        <v>2</v>
      </c>
      <c r="C1262" s="61">
        <f t="shared" si="39"/>
        <v>2022</v>
      </c>
      <c r="D1262">
        <v>105</v>
      </c>
      <c r="E1262">
        <v>111</v>
      </c>
    </row>
    <row r="1263" spans="1:5">
      <c r="A1263" s="16">
        <v>44602</v>
      </c>
      <c r="B1263" s="17">
        <f t="shared" si="38"/>
        <v>2</v>
      </c>
      <c r="C1263" s="61">
        <f t="shared" si="39"/>
        <v>2022</v>
      </c>
      <c r="D1263">
        <v>105.25</v>
      </c>
      <c r="E1263">
        <v>111.25</v>
      </c>
    </row>
    <row r="1264" spans="1:5">
      <c r="A1264" s="16">
        <v>44603</v>
      </c>
      <c r="B1264" s="17">
        <f t="shared" si="38"/>
        <v>2</v>
      </c>
      <c r="C1264" s="61">
        <f t="shared" si="39"/>
        <v>2022</v>
      </c>
      <c r="D1264">
        <v>105.25</v>
      </c>
      <c r="E1264">
        <v>111.25</v>
      </c>
    </row>
    <row r="1265" spans="1:5">
      <c r="A1265" s="16">
        <v>44606</v>
      </c>
      <c r="B1265" s="17">
        <f t="shared" si="38"/>
        <v>2</v>
      </c>
      <c r="C1265" s="61">
        <f t="shared" si="39"/>
        <v>2022</v>
      </c>
      <c r="D1265">
        <v>105.75</v>
      </c>
      <c r="E1265">
        <v>111.75</v>
      </c>
    </row>
    <row r="1266" spans="1:5">
      <c r="A1266" s="16">
        <v>44607</v>
      </c>
      <c r="B1266" s="17">
        <f t="shared" si="38"/>
        <v>2</v>
      </c>
      <c r="C1266" s="61">
        <f t="shared" si="39"/>
        <v>2022</v>
      </c>
      <c r="D1266">
        <v>106</v>
      </c>
      <c r="E1266">
        <v>112</v>
      </c>
    </row>
    <row r="1267" spans="1:5">
      <c r="A1267" s="16">
        <v>44608</v>
      </c>
      <c r="B1267" s="17">
        <f t="shared" si="38"/>
        <v>2</v>
      </c>
      <c r="C1267" s="61">
        <f t="shared" si="39"/>
        <v>2022</v>
      </c>
      <c r="D1267">
        <v>106</v>
      </c>
      <c r="E1267">
        <v>112</v>
      </c>
    </row>
    <row r="1268" spans="1:5">
      <c r="A1268" s="16">
        <v>44609</v>
      </c>
      <c r="B1268" s="17">
        <f t="shared" si="38"/>
        <v>2</v>
      </c>
      <c r="C1268" s="61">
        <f t="shared" si="39"/>
        <v>2022</v>
      </c>
      <c r="D1268">
        <v>106</v>
      </c>
      <c r="E1268">
        <v>112</v>
      </c>
    </row>
    <row r="1269" spans="1:5">
      <c r="A1269" s="16">
        <v>44610</v>
      </c>
      <c r="B1269" s="17">
        <f t="shared" si="38"/>
        <v>2</v>
      </c>
      <c r="C1269" s="61">
        <f t="shared" si="39"/>
        <v>2022</v>
      </c>
      <c r="D1269">
        <v>106</v>
      </c>
      <c r="E1269">
        <v>112</v>
      </c>
    </row>
    <row r="1270" spans="1:5">
      <c r="A1270" s="16">
        <v>44613</v>
      </c>
      <c r="B1270" s="17">
        <f t="shared" si="38"/>
        <v>2</v>
      </c>
      <c r="C1270" s="61">
        <f t="shared" si="39"/>
        <v>2022</v>
      </c>
      <c r="D1270">
        <v>106.25</v>
      </c>
      <c r="E1270">
        <v>112.25</v>
      </c>
    </row>
    <row r="1271" spans="1:5">
      <c r="A1271" s="16">
        <v>44614</v>
      </c>
      <c r="B1271" s="17">
        <f t="shared" si="38"/>
        <v>2</v>
      </c>
      <c r="C1271" s="61">
        <f t="shared" si="39"/>
        <v>2022</v>
      </c>
      <c r="D1271">
        <v>106.5</v>
      </c>
      <c r="E1271">
        <v>112.5</v>
      </c>
    </row>
    <row r="1272" spans="1:5">
      <c r="A1272" s="16">
        <v>44615</v>
      </c>
      <c r="B1272" s="17">
        <f t="shared" si="38"/>
        <v>2</v>
      </c>
      <c r="C1272" s="61">
        <f t="shared" si="39"/>
        <v>2022</v>
      </c>
      <c r="D1272">
        <v>106.5</v>
      </c>
      <c r="E1272">
        <v>112.5</v>
      </c>
    </row>
    <row r="1273" spans="1:5">
      <c r="A1273" s="16">
        <v>44616</v>
      </c>
      <c r="B1273" s="17">
        <f t="shared" si="38"/>
        <v>2</v>
      </c>
      <c r="C1273" s="61">
        <f t="shared" si="39"/>
        <v>2022</v>
      </c>
      <c r="D1273">
        <v>106.5</v>
      </c>
      <c r="E1273">
        <v>112.5</v>
      </c>
    </row>
    <row r="1274" spans="1:5">
      <c r="A1274" s="16">
        <v>44617</v>
      </c>
      <c r="B1274" s="17">
        <f t="shared" si="38"/>
        <v>2</v>
      </c>
      <c r="C1274" s="61">
        <f t="shared" si="39"/>
        <v>2022</v>
      </c>
      <c r="D1274">
        <v>106.5</v>
      </c>
      <c r="E1274">
        <v>112.5</v>
      </c>
    </row>
    <row r="1275" spans="1:5">
      <c r="A1275" s="16">
        <v>44622</v>
      </c>
      <c r="B1275" s="17">
        <f t="shared" si="38"/>
        <v>3</v>
      </c>
      <c r="C1275" s="61">
        <f t="shared" si="39"/>
        <v>2022</v>
      </c>
      <c r="D1275">
        <v>107</v>
      </c>
      <c r="E1275">
        <v>113</v>
      </c>
    </row>
    <row r="1276" spans="1:5">
      <c r="A1276" s="16">
        <v>44623</v>
      </c>
      <c r="B1276" s="17">
        <f t="shared" si="38"/>
        <v>3</v>
      </c>
      <c r="C1276" s="61">
        <f t="shared" si="39"/>
        <v>2022</v>
      </c>
      <c r="D1276">
        <v>107.25</v>
      </c>
      <c r="E1276">
        <v>113.25</v>
      </c>
    </row>
    <row r="1277" spans="1:5">
      <c r="A1277" s="16">
        <v>44624</v>
      </c>
      <c r="B1277" s="17">
        <f t="shared" si="38"/>
        <v>3</v>
      </c>
      <c r="C1277" s="61">
        <f t="shared" si="39"/>
        <v>2022</v>
      </c>
      <c r="D1277">
        <v>107.25</v>
      </c>
      <c r="E1277">
        <v>113.25</v>
      </c>
    </row>
    <row r="1278" spans="1:5">
      <c r="A1278" s="16">
        <v>44627</v>
      </c>
      <c r="B1278" s="17">
        <f t="shared" si="38"/>
        <v>3</v>
      </c>
      <c r="C1278" s="61">
        <f t="shared" si="39"/>
        <v>2022</v>
      </c>
      <c r="D1278">
        <v>107.75</v>
      </c>
      <c r="E1278">
        <v>113.75</v>
      </c>
    </row>
    <row r="1279" spans="1:5">
      <c r="A1279" s="16">
        <v>44628</v>
      </c>
      <c r="B1279" s="17">
        <f t="shared" si="38"/>
        <v>3</v>
      </c>
      <c r="C1279" s="61">
        <f t="shared" si="39"/>
        <v>2022</v>
      </c>
      <c r="D1279">
        <v>107.75</v>
      </c>
      <c r="E1279">
        <v>113.75</v>
      </c>
    </row>
    <row r="1280" spans="1:5">
      <c r="A1280" s="16">
        <v>44629</v>
      </c>
      <c r="B1280" s="17">
        <f t="shared" si="38"/>
        <v>3</v>
      </c>
      <c r="C1280" s="61">
        <f t="shared" si="39"/>
        <v>2022</v>
      </c>
      <c r="D1280">
        <v>108</v>
      </c>
      <c r="E1280">
        <v>114</v>
      </c>
    </row>
    <row r="1281" spans="1:5">
      <c r="A1281" s="16">
        <v>44630</v>
      </c>
      <c r="B1281" s="17">
        <f t="shared" si="38"/>
        <v>3</v>
      </c>
      <c r="C1281" s="61">
        <f t="shared" si="39"/>
        <v>2022</v>
      </c>
      <c r="D1281">
        <v>108</v>
      </c>
      <c r="E1281">
        <v>114</v>
      </c>
    </row>
    <row r="1282" spans="1:5">
      <c r="A1282" s="16">
        <v>44631</v>
      </c>
      <c r="B1282" s="17">
        <f t="shared" si="38"/>
        <v>3</v>
      </c>
      <c r="C1282" s="61">
        <f t="shared" si="39"/>
        <v>2022</v>
      </c>
      <c r="D1282">
        <v>108</v>
      </c>
      <c r="E1282">
        <v>114</v>
      </c>
    </row>
    <row r="1283" spans="1:5">
      <c r="A1283" s="16">
        <v>44634</v>
      </c>
      <c r="B1283" s="17">
        <f t="shared" ref="B1283:B1346" si="40">+MONTH(A1283)</f>
        <v>3</v>
      </c>
      <c r="C1283" s="61">
        <f t="shared" ref="C1283:C1346" si="41">+YEAR(A1283)</f>
        <v>2022</v>
      </c>
      <c r="D1283">
        <v>108.25</v>
      </c>
      <c r="E1283">
        <v>114.25</v>
      </c>
    </row>
    <row r="1284" spans="1:5">
      <c r="A1284" s="16">
        <v>44635</v>
      </c>
      <c r="B1284" s="17">
        <f t="shared" si="40"/>
        <v>3</v>
      </c>
      <c r="C1284" s="61">
        <f t="shared" si="41"/>
        <v>2022</v>
      </c>
      <c r="D1284">
        <v>108.5</v>
      </c>
      <c r="E1284">
        <v>114.5</v>
      </c>
    </row>
    <row r="1285" spans="1:5">
      <c r="A1285" s="16">
        <v>44636</v>
      </c>
      <c r="B1285" s="17">
        <f t="shared" si="40"/>
        <v>3</v>
      </c>
      <c r="C1285" s="61">
        <f t="shared" si="41"/>
        <v>2022</v>
      </c>
      <c r="D1285">
        <v>108.5</v>
      </c>
      <c r="E1285">
        <v>114.5</v>
      </c>
    </row>
    <row r="1286" spans="1:5">
      <c r="A1286" s="16">
        <v>44637</v>
      </c>
      <c r="B1286" s="17">
        <f t="shared" si="40"/>
        <v>3</v>
      </c>
      <c r="C1286" s="61">
        <f t="shared" si="41"/>
        <v>2022</v>
      </c>
      <c r="D1286">
        <v>108.5</v>
      </c>
      <c r="E1286">
        <v>114.5</v>
      </c>
    </row>
    <row r="1287" spans="1:5">
      <c r="A1287" s="16">
        <v>44638</v>
      </c>
      <c r="B1287" s="17">
        <f t="shared" si="40"/>
        <v>3</v>
      </c>
      <c r="C1287" s="61">
        <f t="shared" si="41"/>
        <v>2022</v>
      </c>
      <c r="D1287">
        <v>108.75</v>
      </c>
      <c r="E1287">
        <v>114.75</v>
      </c>
    </row>
    <row r="1288" spans="1:5">
      <c r="A1288" s="16">
        <v>44641</v>
      </c>
      <c r="B1288" s="17">
        <f t="shared" si="40"/>
        <v>3</v>
      </c>
      <c r="C1288" s="61">
        <f t="shared" si="41"/>
        <v>2022</v>
      </c>
      <c r="D1288">
        <v>109</v>
      </c>
      <c r="E1288">
        <v>115</v>
      </c>
    </row>
    <row r="1289" spans="1:5">
      <c r="A1289" s="16">
        <v>44642</v>
      </c>
      <c r="B1289" s="17">
        <f t="shared" si="40"/>
        <v>3</v>
      </c>
      <c r="C1289" s="61">
        <f t="shared" si="41"/>
        <v>2022</v>
      </c>
      <c r="D1289">
        <v>109.25</v>
      </c>
      <c r="E1289">
        <v>115.25</v>
      </c>
    </row>
    <row r="1290" spans="1:5">
      <c r="A1290" s="16">
        <v>44643</v>
      </c>
      <c r="B1290" s="17">
        <f t="shared" si="40"/>
        <v>3</v>
      </c>
      <c r="C1290" s="61">
        <f t="shared" si="41"/>
        <v>2022</v>
      </c>
      <c r="D1290">
        <v>109.5</v>
      </c>
      <c r="E1290">
        <v>115.5</v>
      </c>
    </row>
    <row r="1291" spans="1:5">
      <c r="A1291" s="16">
        <v>44645</v>
      </c>
      <c r="B1291" s="17">
        <f t="shared" si="40"/>
        <v>3</v>
      </c>
      <c r="C1291" s="61">
        <f t="shared" si="41"/>
        <v>2022</v>
      </c>
      <c r="D1291">
        <v>109.5</v>
      </c>
      <c r="E1291">
        <v>115.5</v>
      </c>
    </row>
    <row r="1292" spans="1:5">
      <c r="A1292" s="16">
        <v>44648</v>
      </c>
      <c r="B1292" s="17">
        <f t="shared" si="40"/>
        <v>3</v>
      </c>
      <c r="C1292" s="61">
        <f t="shared" si="41"/>
        <v>2022</v>
      </c>
      <c r="D1292">
        <v>109.75</v>
      </c>
      <c r="E1292">
        <v>115.75</v>
      </c>
    </row>
    <row r="1293" spans="1:5">
      <c r="A1293" s="16">
        <v>44649</v>
      </c>
      <c r="B1293" s="17">
        <f t="shared" si="40"/>
        <v>3</v>
      </c>
      <c r="C1293" s="61">
        <f t="shared" si="41"/>
        <v>2022</v>
      </c>
      <c r="D1293">
        <v>109.75</v>
      </c>
      <c r="E1293">
        <v>115.75</v>
      </c>
    </row>
    <row r="1294" spans="1:5">
      <c r="A1294" s="16">
        <v>44650</v>
      </c>
      <c r="B1294" s="17">
        <f t="shared" si="40"/>
        <v>3</v>
      </c>
      <c r="C1294" s="61">
        <f t="shared" si="41"/>
        <v>2022</v>
      </c>
      <c r="D1294">
        <v>110</v>
      </c>
      <c r="E1294">
        <v>116</v>
      </c>
    </row>
    <row r="1295" spans="1:5">
      <c r="A1295" s="16">
        <v>44651</v>
      </c>
      <c r="B1295" s="17">
        <f t="shared" si="40"/>
        <v>3</v>
      </c>
      <c r="C1295" s="61">
        <f t="shared" si="41"/>
        <v>2022</v>
      </c>
      <c r="D1295">
        <v>110</v>
      </c>
      <c r="E1295">
        <v>116</v>
      </c>
    </row>
    <row r="1296" spans="1:5">
      <c r="A1296" s="16">
        <v>44652</v>
      </c>
      <c r="B1296" s="17">
        <f t="shared" si="40"/>
        <v>4</v>
      </c>
      <c r="C1296" s="61">
        <f t="shared" si="41"/>
        <v>2022</v>
      </c>
      <c r="D1296">
        <v>110.25</v>
      </c>
      <c r="E1296">
        <v>116.25</v>
      </c>
    </row>
    <row r="1297" spans="1:5">
      <c r="A1297" s="16">
        <v>44655</v>
      </c>
      <c r="B1297" s="17">
        <f t="shared" si="40"/>
        <v>4</v>
      </c>
      <c r="C1297" s="61">
        <f t="shared" si="41"/>
        <v>2022</v>
      </c>
      <c r="D1297">
        <v>110.75</v>
      </c>
      <c r="E1297">
        <v>116.75</v>
      </c>
    </row>
    <row r="1298" spans="1:5">
      <c r="A1298" s="16">
        <v>44656</v>
      </c>
      <c r="B1298" s="17">
        <f t="shared" si="40"/>
        <v>4</v>
      </c>
      <c r="C1298" s="61">
        <f t="shared" si="41"/>
        <v>2022</v>
      </c>
      <c r="D1298">
        <v>110.75</v>
      </c>
      <c r="E1298">
        <v>116.75</v>
      </c>
    </row>
    <row r="1299" spans="1:5">
      <c r="A1299" s="16">
        <v>44657</v>
      </c>
      <c r="B1299" s="17">
        <f t="shared" si="40"/>
        <v>4</v>
      </c>
      <c r="C1299" s="61">
        <f t="shared" si="41"/>
        <v>2022</v>
      </c>
      <c r="D1299">
        <v>111</v>
      </c>
      <c r="E1299">
        <v>117</v>
      </c>
    </row>
    <row r="1300" spans="1:5">
      <c r="A1300" s="16">
        <v>44658</v>
      </c>
      <c r="B1300" s="17">
        <f t="shared" si="40"/>
        <v>4</v>
      </c>
      <c r="C1300" s="61">
        <f t="shared" si="41"/>
        <v>2022</v>
      </c>
      <c r="D1300">
        <v>111.25</v>
      </c>
      <c r="E1300">
        <v>117.25</v>
      </c>
    </row>
    <row r="1301" spans="1:5">
      <c r="A1301" s="16">
        <v>44659</v>
      </c>
      <c r="B1301" s="17">
        <f t="shared" si="40"/>
        <v>4</v>
      </c>
      <c r="C1301" s="61">
        <f t="shared" si="41"/>
        <v>2022</v>
      </c>
      <c r="D1301">
        <v>111.25</v>
      </c>
      <c r="E1301">
        <v>117.25</v>
      </c>
    </row>
    <row r="1302" spans="1:5">
      <c r="A1302" s="16">
        <v>44662</v>
      </c>
      <c r="B1302" s="17">
        <f t="shared" si="40"/>
        <v>4</v>
      </c>
      <c r="C1302" s="61">
        <f t="shared" si="41"/>
        <v>2022</v>
      </c>
      <c r="D1302">
        <v>111.75</v>
      </c>
      <c r="E1302">
        <v>117.75</v>
      </c>
    </row>
    <row r="1303" spans="1:5">
      <c r="A1303" s="16">
        <v>44663</v>
      </c>
      <c r="B1303" s="17">
        <f t="shared" si="40"/>
        <v>4</v>
      </c>
      <c r="C1303" s="61">
        <f t="shared" si="41"/>
        <v>2022</v>
      </c>
      <c r="D1303">
        <v>111.75</v>
      </c>
      <c r="E1303">
        <v>117.75</v>
      </c>
    </row>
    <row r="1304" spans="1:5">
      <c r="A1304" s="16">
        <v>44664</v>
      </c>
      <c r="B1304" s="17">
        <f t="shared" si="40"/>
        <v>4</v>
      </c>
      <c r="C1304" s="61">
        <f t="shared" si="41"/>
        <v>2022</v>
      </c>
      <c r="D1304">
        <v>112</v>
      </c>
      <c r="E1304">
        <v>118</v>
      </c>
    </row>
    <row r="1305" spans="1:5">
      <c r="A1305" s="16">
        <v>44669</v>
      </c>
      <c r="B1305" s="17">
        <f t="shared" si="40"/>
        <v>4</v>
      </c>
      <c r="C1305" s="61">
        <f t="shared" si="41"/>
        <v>2022</v>
      </c>
      <c r="D1305">
        <v>112.5</v>
      </c>
      <c r="E1305">
        <v>118.5</v>
      </c>
    </row>
    <row r="1306" spans="1:5">
      <c r="A1306" s="16">
        <v>44670</v>
      </c>
      <c r="B1306" s="17">
        <f t="shared" si="40"/>
        <v>4</v>
      </c>
      <c r="C1306" s="61">
        <f t="shared" si="41"/>
        <v>2022</v>
      </c>
      <c r="D1306">
        <v>112.75</v>
      </c>
      <c r="E1306">
        <v>118.75</v>
      </c>
    </row>
    <row r="1307" spans="1:5">
      <c r="A1307" s="16">
        <v>44671</v>
      </c>
      <c r="B1307" s="17">
        <f t="shared" si="40"/>
        <v>4</v>
      </c>
      <c r="C1307" s="61">
        <f t="shared" si="41"/>
        <v>2022</v>
      </c>
      <c r="D1307">
        <v>113</v>
      </c>
      <c r="E1307">
        <v>119</v>
      </c>
    </row>
    <row r="1308" spans="1:5">
      <c r="A1308" s="16">
        <v>44672</v>
      </c>
      <c r="B1308" s="17">
        <f t="shared" si="40"/>
        <v>4</v>
      </c>
      <c r="C1308" s="61">
        <f t="shared" si="41"/>
        <v>2022</v>
      </c>
      <c r="D1308">
        <v>113.25</v>
      </c>
      <c r="E1308">
        <v>119.25</v>
      </c>
    </row>
    <row r="1309" spans="1:5">
      <c r="A1309" s="16">
        <v>44673</v>
      </c>
      <c r="B1309" s="17">
        <f t="shared" si="40"/>
        <v>4</v>
      </c>
      <c r="C1309" s="61">
        <f t="shared" si="41"/>
        <v>2022</v>
      </c>
      <c r="D1309">
        <v>113.5</v>
      </c>
      <c r="E1309">
        <v>119.5</v>
      </c>
    </row>
    <row r="1310" spans="1:5">
      <c r="A1310" s="16">
        <v>44676</v>
      </c>
      <c r="B1310" s="17">
        <f t="shared" si="40"/>
        <v>4</v>
      </c>
      <c r="C1310" s="61">
        <f t="shared" si="41"/>
        <v>2022</v>
      </c>
      <c r="D1310">
        <v>113.5</v>
      </c>
      <c r="E1310">
        <v>119.5</v>
      </c>
    </row>
    <row r="1311" spans="1:5">
      <c r="A1311" s="16">
        <v>44677</v>
      </c>
      <c r="B1311" s="17">
        <f t="shared" si="40"/>
        <v>4</v>
      </c>
      <c r="C1311" s="61">
        <f t="shared" si="41"/>
        <v>2022</v>
      </c>
      <c r="D1311">
        <v>113.75</v>
      </c>
      <c r="E1311">
        <v>119.75</v>
      </c>
    </row>
    <row r="1312" spans="1:5">
      <c r="A1312" s="16">
        <v>44678</v>
      </c>
      <c r="B1312" s="17">
        <f t="shared" si="40"/>
        <v>4</v>
      </c>
      <c r="C1312" s="61">
        <f t="shared" si="41"/>
        <v>2022</v>
      </c>
      <c r="D1312">
        <v>113.75</v>
      </c>
      <c r="E1312">
        <v>119.75</v>
      </c>
    </row>
    <row r="1313" spans="1:5">
      <c r="A1313" s="16">
        <v>44679</v>
      </c>
      <c r="B1313" s="17">
        <f t="shared" si="40"/>
        <v>4</v>
      </c>
      <c r="C1313" s="61">
        <f t="shared" si="41"/>
        <v>2022</v>
      </c>
      <c r="D1313">
        <v>113.75</v>
      </c>
      <c r="E1313">
        <v>119.75</v>
      </c>
    </row>
    <row r="1314" spans="1:5">
      <c r="A1314" s="16">
        <v>44680</v>
      </c>
      <c r="B1314" s="17">
        <f t="shared" si="40"/>
        <v>4</v>
      </c>
      <c r="C1314" s="61">
        <f t="shared" si="41"/>
        <v>2022</v>
      </c>
      <c r="D1314">
        <v>114.25</v>
      </c>
      <c r="E1314">
        <v>120.25</v>
      </c>
    </row>
    <row r="1315" spans="1:5">
      <c r="A1315" s="16">
        <v>44683</v>
      </c>
      <c r="B1315" s="17">
        <f t="shared" si="40"/>
        <v>5</v>
      </c>
      <c r="C1315" s="61">
        <f t="shared" si="41"/>
        <v>2022</v>
      </c>
      <c r="D1315">
        <v>114.5</v>
      </c>
      <c r="E1315">
        <v>120.5</v>
      </c>
    </row>
    <row r="1316" spans="1:5">
      <c r="A1316" s="16">
        <v>44684</v>
      </c>
      <c r="B1316" s="17">
        <f t="shared" si="40"/>
        <v>5</v>
      </c>
      <c r="C1316" s="61">
        <f t="shared" si="41"/>
        <v>2022</v>
      </c>
      <c r="D1316">
        <v>115</v>
      </c>
      <c r="E1316">
        <v>121</v>
      </c>
    </row>
    <row r="1317" spans="1:5">
      <c r="A1317" s="16">
        <v>44685</v>
      </c>
      <c r="B1317" s="17">
        <f t="shared" si="40"/>
        <v>5</v>
      </c>
      <c r="C1317" s="61">
        <f t="shared" si="41"/>
        <v>2022</v>
      </c>
      <c r="D1317">
        <v>115.25</v>
      </c>
      <c r="E1317">
        <v>121.25</v>
      </c>
    </row>
    <row r="1318" spans="1:5">
      <c r="A1318" s="16">
        <v>44686</v>
      </c>
      <c r="B1318" s="17">
        <f t="shared" si="40"/>
        <v>5</v>
      </c>
      <c r="C1318" s="61">
        <f t="shared" si="41"/>
        <v>2022</v>
      </c>
      <c r="D1318">
        <v>115.25</v>
      </c>
      <c r="E1318">
        <v>121.25</v>
      </c>
    </row>
    <row r="1319" spans="1:5">
      <c r="A1319" s="16">
        <v>44687</v>
      </c>
      <c r="B1319" s="17">
        <f t="shared" si="40"/>
        <v>5</v>
      </c>
      <c r="C1319" s="61">
        <f t="shared" si="41"/>
        <v>2022</v>
      </c>
      <c r="D1319">
        <v>115.75</v>
      </c>
      <c r="E1319">
        <v>121.75</v>
      </c>
    </row>
    <row r="1320" spans="1:5">
      <c r="A1320" s="16">
        <v>44690</v>
      </c>
      <c r="B1320" s="17">
        <f t="shared" si="40"/>
        <v>5</v>
      </c>
      <c r="C1320" s="61">
        <f t="shared" si="41"/>
        <v>2022</v>
      </c>
      <c r="D1320">
        <v>115.75</v>
      </c>
      <c r="E1320">
        <v>121.75</v>
      </c>
    </row>
    <row r="1321" spans="1:5">
      <c r="A1321" s="16">
        <v>44691</v>
      </c>
      <c r="B1321" s="17">
        <f t="shared" si="40"/>
        <v>5</v>
      </c>
      <c r="C1321" s="61">
        <f t="shared" si="41"/>
        <v>2022</v>
      </c>
      <c r="D1321">
        <v>116</v>
      </c>
      <c r="E1321">
        <v>122</v>
      </c>
    </row>
    <row r="1322" spans="1:5">
      <c r="A1322" s="16">
        <v>44692</v>
      </c>
      <c r="B1322" s="17">
        <f t="shared" si="40"/>
        <v>5</v>
      </c>
      <c r="C1322" s="61">
        <f t="shared" si="41"/>
        <v>2022</v>
      </c>
      <c r="D1322">
        <v>116.25</v>
      </c>
      <c r="E1322">
        <v>122.25</v>
      </c>
    </row>
    <row r="1323" spans="1:5">
      <c r="A1323" s="16">
        <v>44693</v>
      </c>
      <c r="B1323" s="17">
        <f t="shared" si="40"/>
        <v>5</v>
      </c>
      <c r="C1323" s="61">
        <f t="shared" si="41"/>
        <v>2022</v>
      </c>
      <c r="D1323">
        <v>116.5</v>
      </c>
      <c r="E1323">
        <v>122.5</v>
      </c>
    </row>
    <row r="1324" spans="1:5">
      <c r="A1324" s="16">
        <v>44694</v>
      </c>
      <c r="B1324" s="17">
        <f t="shared" si="40"/>
        <v>5</v>
      </c>
      <c r="C1324" s="61">
        <f t="shared" si="41"/>
        <v>2022</v>
      </c>
      <c r="D1324">
        <v>117</v>
      </c>
      <c r="E1324">
        <v>123</v>
      </c>
    </row>
    <row r="1325" spans="1:5">
      <c r="A1325" s="16">
        <v>44697</v>
      </c>
      <c r="B1325" s="17">
        <f t="shared" si="40"/>
        <v>5</v>
      </c>
      <c r="C1325" s="61">
        <f t="shared" si="41"/>
        <v>2022</v>
      </c>
      <c r="D1325">
        <v>117</v>
      </c>
      <c r="E1325">
        <v>123</v>
      </c>
    </row>
    <row r="1326" spans="1:5">
      <c r="A1326" s="16">
        <v>44698</v>
      </c>
      <c r="B1326" s="17">
        <f t="shared" si="40"/>
        <v>5</v>
      </c>
      <c r="C1326" s="61">
        <f t="shared" si="41"/>
        <v>2022</v>
      </c>
      <c r="D1326">
        <v>117.25</v>
      </c>
      <c r="E1326">
        <v>123.25</v>
      </c>
    </row>
    <row r="1327" spans="1:5">
      <c r="A1327" s="16">
        <v>44700</v>
      </c>
      <c r="B1327" s="17">
        <f t="shared" si="40"/>
        <v>5</v>
      </c>
      <c r="C1327" s="61">
        <f t="shared" si="41"/>
        <v>2022</v>
      </c>
      <c r="D1327">
        <v>117.5</v>
      </c>
      <c r="E1327">
        <v>123.5</v>
      </c>
    </row>
    <row r="1328" spans="1:5">
      <c r="A1328" s="16">
        <v>44701</v>
      </c>
      <c r="B1328" s="17">
        <f t="shared" si="40"/>
        <v>5</v>
      </c>
      <c r="C1328" s="61">
        <f t="shared" si="41"/>
        <v>2022</v>
      </c>
      <c r="D1328">
        <v>117.75</v>
      </c>
      <c r="E1328">
        <v>123.75</v>
      </c>
    </row>
    <row r="1329" spans="1:5">
      <c r="A1329" s="16">
        <v>44704</v>
      </c>
      <c r="B1329" s="17">
        <f t="shared" si="40"/>
        <v>5</v>
      </c>
      <c r="C1329" s="61">
        <f t="shared" si="41"/>
        <v>2022</v>
      </c>
      <c r="D1329">
        <v>118</v>
      </c>
      <c r="E1329">
        <v>124</v>
      </c>
    </row>
    <row r="1330" spans="1:5">
      <c r="A1330" s="16">
        <v>44705</v>
      </c>
      <c r="B1330" s="17">
        <f t="shared" si="40"/>
        <v>5</v>
      </c>
      <c r="C1330" s="61">
        <f t="shared" si="41"/>
        <v>2022</v>
      </c>
      <c r="D1330">
        <v>118.25</v>
      </c>
      <c r="E1330">
        <v>124.25</v>
      </c>
    </row>
    <row r="1331" spans="1:5">
      <c r="A1331" s="16">
        <v>44707</v>
      </c>
      <c r="B1331" s="17">
        <f t="shared" si="40"/>
        <v>5</v>
      </c>
      <c r="C1331" s="61">
        <f t="shared" si="41"/>
        <v>2022</v>
      </c>
      <c r="D1331">
        <v>118.25</v>
      </c>
      <c r="E1331">
        <v>124.25</v>
      </c>
    </row>
    <row r="1332" spans="1:5">
      <c r="A1332" s="16">
        <v>44708</v>
      </c>
      <c r="B1332" s="17">
        <f t="shared" si="40"/>
        <v>5</v>
      </c>
      <c r="C1332" s="61">
        <f t="shared" si="41"/>
        <v>2022</v>
      </c>
      <c r="D1332">
        <v>118.5</v>
      </c>
      <c r="E1332">
        <v>124.5</v>
      </c>
    </row>
    <row r="1333" spans="1:5">
      <c r="A1333" s="16">
        <v>44711</v>
      </c>
      <c r="B1333" s="17">
        <f t="shared" si="40"/>
        <v>5</v>
      </c>
      <c r="C1333" s="61">
        <f t="shared" si="41"/>
        <v>2022</v>
      </c>
      <c r="D1333">
        <v>119</v>
      </c>
      <c r="E1333">
        <v>125</v>
      </c>
    </row>
    <row r="1334" spans="1:5">
      <c r="A1334" s="16">
        <v>44712</v>
      </c>
      <c r="B1334" s="17">
        <f t="shared" si="40"/>
        <v>5</v>
      </c>
      <c r="C1334" s="61">
        <f t="shared" si="41"/>
        <v>2022</v>
      </c>
      <c r="D1334">
        <v>119.25</v>
      </c>
      <c r="E1334">
        <v>125.25</v>
      </c>
    </row>
    <row r="1335" spans="1:5">
      <c r="A1335" s="16">
        <v>44713</v>
      </c>
      <c r="B1335" s="17">
        <f t="shared" si="40"/>
        <v>6</v>
      </c>
      <c r="C1335" s="61">
        <f t="shared" si="41"/>
        <v>2022</v>
      </c>
      <c r="D1335">
        <v>119.25</v>
      </c>
      <c r="E1335">
        <v>125.25</v>
      </c>
    </row>
    <row r="1336" spans="1:5">
      <c r="A1336" s="16">
        <v>44714</v>
      </c>
      <c r="B1336" s="17">
        <f t="shared" si="40"/>
        <v>6</v>
      </c>
      <c r="C1336" s="61">
        <f t="shared" si="41"/>
        <v>2022</v>
      </c>
      <c r="D1336">
        <v>119.5</v>
      </c>
      <c r="E1336">
        <v>125.5</v>
      </c>
    </row>
    <row r="1337" spans="1:5">
      <c r="A1337" s="16">
        <v>44715</v>
      </c>
      <c r="B1337" s="17">
        <f t="shared" si="40"/>
        <v>6</v>
      </c>
      <c r="C1337" s="61">
        <f t="shared" si="41"/>
        <v>2022</v>
      </c>
      <c r="D1337">
        <v>120</v>
      </c>
      <c r="E1337">
        <v>126</v>
      </c>
    </row>
    <row r="1338" spans="1:5">
      <c r="A1338" s="16">
        <v>44718</v>
      </c>
      <c r="B1338" s="17">
        <f t="shared" si="40"/>
        <v>6</v>
      </c>
      <c r="C1338" s="61">
        <f t="shared" si="41"/>
        <v>2022</v>
      </c>
      <c r="D1338">
        <v>120.25</v>
      </c>
      <c r="E1338">
        <v>126.25</v>
      </c>
    </row>
    <row r="1339" spans="1:5">
      <c r="A1339" s="16">
        <v>44719</v>
      </c>
      <c r="B1339" s="17">
        <f t="shared" si="40"/>
        <v>6</v>
      </c>
      <c r="C1339" s="61">
        <f t="shared" si="41"/>
        <v>2022</v>
      </c>
      <c r="D1339">
        <v>120.25</v>
      </c>
      <c r="E1339">
        <v>126.25</v>
      </c>
    </row>
    <row r="1340" spans="1:5">
      <c r="A1340" s="16">
        <v>44720</v>
      </c>
      <c r="B1340" s="17">
        <f t="shared" si="40"/>
        <v>6</v>
      </c>
      <c r="C1340" s="61">
        <f t="shared" si="41"/>
        <v>2022</v>
      </c>
      <c r="D1340">
        <v>120.5</v>
      </c>
      <c r="E1340">
        <v>126.5</v>
      </c>
    </row>
    <row r="1341" spans="1:5">
      <c r="A1341" s="16">
        <v>44721</v>
      </c>
      <c r="B1341" s="17">
        <f t="shared" si="40"/>
        <v>6</v>
      </c>
      <c r="C1341" s="61">
        <f t="shared" si="41"/>
        <v>2022</v>
      </c>
      <c r="D1341">
        <v>120.75</v>
      </c>
      <c r="E1341">
        <v>126.75</v>
      </c>
    </row>
    <row r="1342" spans="1:5">
      <c r="A1342" s="16">
        <v>44722</v>
      </c>
      <c r="B1342" s="17">
        <f t="shared" si="40"/>
        <v>6</v>
      </c>
      <c r="C1342" s="61">
        <f t="shared" si="41"/>
        <v>2022</v>
      </c>
      <c r="D1342">
        <v>121</v>
      </c>
      <c r="E1342">
        <v>127</v>
      </c>
    </row>
    <row r="1343" spans="1:5">
      <c r="A1343" s="16">
        <v>44725</v>
      </c>
      <c r="B1343" s="17">
        <f t="shared" si="40"/>
        <v>6</v>
      </c>
      <c r="C1343" s="61">
        <f t="shared" si="41"/>
        <v>2022</v>
      </c>
      <c r="D1343">
        <v>121.25</v>
      </c>
      <c r="E1343">
        <v>127.25</v>
      </c>
    </row>
    <row r="1344" spans="1:5">
      <c r="A1344" s="16">
        <v>44726</v>
      </c>
      <c r="B1344" s="17">
        <f t="shared" si="40"/>
        <v>6</v>
      </c>
      <c r="C1344" s="61">
        <f t="shared" si="41"/>
        <v>2022</v>
      </c>
      <c r="D1344">
        <v>121.5</v>
      </c>
      <c r="E1344">
        <v>127.5</v>
      </c>
    </row>
    <row r="1345" spans="1:5">
      <c r="A1345" s="16">
        <v>44727</v>
      </c>
      <c r="B1345" s="17">
        <f t="shared" si="40"/>
        <v>6</v>
      </c>
      <c r="C1345" s="61">
        <f t="shared" si="41"/>
        <v>2022</v>
      </c>
      <c r="D1345">
        <v>121.75</v>
      </c>
      <c r="E1345">
        <v>127.75</v>
      </c>
    </row>
    <row r="1346" spans="1:5">
      <c r="A1346" s="16">
        <v>44728</v>
      </c>
      <c r="B1346" s="17">
        <f t="shared" si="40"/>
        <v>6</v>
      </c>
      <c r="C1346" s="61">
        <f t="shared" si="41"/>
        <v>2022</v>
      </c>
      <c r="D1346">
        <v>121.75</v>
      </c>
      <c r="E1346">
        <v>127.75</v>
      </c>
    </row>
    <row r="1347" spans="1:5">
      <c r="A1347" s="16">
        <v>44733</v>
      </c>
      <c r="B1347" s="17">
        <f t="shared" ref="B1347:B1410" si="42">+MONTH(A1347)</f>
        <v>6</v>
      </c>
      <c r="C1347" s="61">
        <f t="shared" ref="C1347:C1410" si="43">+YEAR(A1347)</f>
        <v>2022</v>
      </c>
      <c r="D1347">
        <v>122.5</v>
      </c>
      <c r="E1347">
        <v>128.5</v>
      </c>
    </row>
    <row r="1348" spans="1:5">
      <c r="A1348" s="16">
        <v>44734</v>
      </c>
      <c r="B1348" s="17">
        <f t="shared" si="42"/>
        <v>6</v>
      </c>
      <c r="C1348" s="61">
        <f t="shared" si="43"/>
        <v>2022</v>
      </c>
      <c r="D1348">
        <v>122.5</v>
      </c>
      <c r="E1348">
        <v>128.5</v>
      </c>
    </row>
    <row r="1349" spans="1:5">
      <c r="A1349" s="16">
        <v>44735</v>
      </c>
      <c r="B1349" s="17">
        <f t="shared" si="42"/>
        <v>6</v>
      </c>
      <c r="C1349" s="61">
        <f t="shared" si="43"/>
        <v>2022</v>
      </c>
      <c r="D1349">
        <v>122.75</v>
      </c>
      <c r="E1349">
        <v>128.75</v>
      </c>
    </row>
    <row r="1350" spans="1:5">
      <c r="A1350" s="16">
        <v>44736</v>
      </c>
      <c r="B1350" s="17">
        <f t="shared" si="42"/>
        <v>6</v>
      </c>
      <c r="C1350" s="61">
        <f t="shared" si="43"/>
        <v>2022</v>
      </c>
      <c r="D1350">
        <v>122.75</v>
      </c>
      <c r="E1350">
        <v>128.75</v>
      </c>
    </row>
    <row r="1351" spans="1:5">
      <c r="A1351" s="16">
        <v>44739</v>
      </c>
      <c r="B1351" s="17">
        <f t="shared" si="42"/>
        <v>6</v>
      </c>
      <c r="C1351" s="61">
        <f t="shared" si="43"/>
        <v>2022</v>
      </c>
      <c r="D1351">
        <v>123.75</v>
      </c>
      <c r="E1351">
        <v>129.75</v>
      </c>
    </row>
    <row r="1352" spans="1:5">
      <c r="A1352" s="16">
        <v>44740</v>
      </c>
      <c r="B1352" s="17">
        <f t="shared" si="42"/>
        <v>6</v>
      </c>
      <c r="C1352" s="61">
        <f t="shared" si="43"/>
        <v>2022</v>
      </c>
      <c r="D1352">
        <v>123.75</v>
      </c>
      <c r="E1352">
        <v>129.75</v>
      </c>
    </row>
    <row r="1353" spans="1:5">
      <c r="A1353" s="16">
        <v>44741</v>
      </c>
      <c r="B1353" s="17">
        <f t="shared" si="42"/>
        <v>6</v>
      </c>
      <c r="C1353" s="61">
        <f t="shared" si="43"/>
        <v>2022</v>
      </c>
      <c r="D1353">
        <v>123.75</v>
      </c>
      <c r="E1353">
        <v>129.75</v>
      </c>
    </row>
    <row r="1354" spans="1:5">
      <c r="A1354" s="16">
        <v>44742</v>
      </c>
      <c r="B1354" s="17">
        <f t="shared" si="42"/>
        <v>6</v>
      </c>
      <c r="C1354" s="61">
        <f t="shared" si="43"/>
        <v>2022</v>
      </c>
      <c r="D1354">
        <v>124</v>
      </c>
      <c r="E1354">
        <v>130</v>
      </c>
    </row>
    <row r="1355" spans="1:5">
      <c r="A1355" s="16">
        <v>44743</v>
      </c>
      <c r="B1355" s="17">
        <f t="shared" si="42"/>
        <v>7</v>
      </c>
      <c r="C1355" s="61">
        <f t="shared" si="43"/>
        <v>2022</v>
      </c>
      <c r="D1355">
        <v>124.25</v>
      </c>
      <c r="E1355">
        <v>130.25</v>
      </c>
    </row>
    <row r="1356" spans="1:5">
      <c r="A1356" s="16">
        <v>44746</v>
      </c>
      <c r="B1356" s="17">
        <f t="shared" si="42"/>
        <v>7</v>
      </c>
      <c r="C1356" s="61">
        <f t="shared" si="43"/>
        <v>2022</v>
      </c>
      <c r="D1356">
        <v>125.5</v>
      </c>
      <c r="E1356">
        <v>131.5</v>
      </c>
    </row>
    <row r="1357" spans="1:5">
      <c r="A1357" s="16">
        <v>44747</v>
      </c>
      <c r="B1357" s="17">
        <f t="shared" si="42"/>
        <v>7</v>
      </c>
      <c r="C1357" s="61">
        <f t="shared" si="43"/>
        <v>2022</v>
      </c>
      <c r="D1357">
        <v>125.75</v>
      </c>
      <c r="E1357">
        <v>131.75</v>
      </c>
    </row>
    <row r="1358" spans="1:5">
      <c r="A1358" s="16">
        <v>44748</v>
      </c>
      <c r="B1358" s="17">
        <f t="shared" si="42"/>
        <v>7</v>
      </c>
      <c r="C1358" s="61">
        <f t="shared" si="43"/>
        <v>2022</v>
      </c>
      <c r="D1358">
        <v>126</v>
      </c>
      <c r="E1358">
        <v>132</v>
      </c>
    </row>
    <row r="1359" spans="1:5">
      <c r="A1359" s="16">
        <v>44749</v>
      </c>
      <c r="B1359" s="17">
        <f t="shared" si="42"/>
        <v>7</v>
      </c>
      <c r="C1359" s="61">
        <f t="shared" si="43"/>
        <v>2022</v>
      </c>
      <c r="D1359">
        <v>125.75</v>
      </c>
      <c r="E1359">
        <v>132.25</v>
      </c>
    </row>
    <row r="1360" spans="1:5">
      <c r="A1360" s="16">
        <v>44750</v>
      </c>
      <c r="B1360" s="17">
        <f t="shared" si="42"/>
        <v>7</v>
      </c>
      <c r="C1360" s="61">
        <f t="shared" si="43"/>
        <v>2022</v>
      </c>
      <c r="D1360">
        <v>126.25</v>
      </c>
      <c r="E1360">
        <v>133.25</v>
      </c>
    </row>
    <row r="1361" spans="1:5">
      <c r="A1361" s="16">
        <v>44753</v>
      </c>
      <c r="B1361" s="17">
        <f t="shared" si="42"/>
        <v>7</v>
      </c>
      <c r="C1361" s="61">
        <f t="shared" si="43"/>
        <v>2022</v>
      </c>
      <c r="D1361">
        <v>126.75</v>
      </c>
      <c r="E1361">
        <v>134.25</v>
      </c>
    </row>
    <row r="1362" spans="1:5">
      <c r="A1362" s="16">
        <v>44754</v>
      </c>
      <c r="B1362" s="17">
        <f t="shared" si="42"/>
        <v>7</v>
      </c>
      <c r="C1362" s="61">
        <f t="shared" si="43"/>
        <v>2022</v>
      </c>
      <c r="D1362">
        <v>126.75</v>
      </c>
      <c r="E1362">
        <v>134.75</v>
      </c>
    </row>
    <row r="1363" spans="1:5">
      <c r="A1363" s="16">
        <v>44755</v>
      </c>
      <c r="B1363" s="17">
        <f t="shared" si="42"/>
        <v>7</v>
      </c>
      <c r="C1363" s="61">
        <f t="shared" si="43"/>
        <v>2022</v>
      </c>
      <c r="D1363">
        <v>127</v>
      </c>
      <c r="E1363">
        <v>135</v>
      </c>
    </row>
    <row r="1364" spans="1:5">
      <c r="A1364" s="16">
        <v>44756</v>
      </c>
      <c r="B1364" s="17">
        <f t="shared" si="42"/>
        <v>7</v>
      </c>
      <c r="C1364" s="61">
        <f t="shared" si="43"/>
        <v>2022</v>
      </c>
      <c r="D1364">
        <v>127</v>
      </c>
      <c r="E1364">
        <v>135</v>
      </c>
    </row>
    <row r="1365" spans="1:5">
      <c r="A1365" s="16">
        <v>44757</v>
      </c>
      <c r="B1365" s="17">
        <f t="shared" si="42"/>
        <v>7</v>
      </c>
      <c r="C1365" s="61">
        <f t="shared" si="43"/>
        <v>2022</v>
      </c>
      <c r="D1365">
        <v>127</v>
      </c>
      <c r="E1365">
        <v>135</v>
      </c>
    </row>
    <row r="1366" spans="1:5">
      <c r="A1366" s="16">
        <v>44760</v>
      </c>
      <c r="B1366" s="17">
        <f t="shared" si="42"/>
        <v>7</v>
      </c>
      <c r="C1366" s="61">
        <f t="shared" si="43"/>
        <v>2022</v>
      </c>
      <c r="D1366">
        <v>127.25</v>
      </c>
      <c r="E1366">
        <v>135.25</v>
      </c>
    </row>
    <row r="1367" spans="1:5">
      <c r="A1367" s="16">
        <v>44761</v>
      </c>
      <c r="B1367" s="17">
        <f t="shared" si="42"/>
        <v>7</v>
      </c>
      <c r="C1367" s="61">
        <f t="shared" si="43"/>
        <v>2022</v>
      </c>
      <c r="D1367">
        <v>127.75</v>
      </c>
      <c r="E1367">
        <v>135.75</v>
      </c>
    </row>
    <row r="1368" spans="1:5">
      <c r="A1368" s="16">
        <v>44762</v>
      </c>
      <c r="B1368" s="17">
        <f t="shared" si="42"/>
        <v>7</v>
      </c>
      <c r="C1368" s="61">
        <f t="shared" si="43"/>
        <v>2022</v>
      </c>
      <c r="D1368">
        <v>127.75</v>
      </c>
      <c r="E1368">
        <v>135.75</v>
      </c>
    </row>
    <row r="1369" spans="1:5">
      <c r="A1369" s="16">
        <v>44763</v>
      </c>
      <c r="B1369" s="17">
        <f t="shared" si="42"/>
        <v>7</v>
      </c>
      <c r="C1369" s="61">
        <f t="shared" si="43"/>
        <v>2022</v>
      </c>
      <c r="D1369">
        <v>128</v>
      </c>
      <c r="E1369">
        <v>136</v>
      </c>
    </row>
    <row r="1370" spans="1:5">
      <c r="A1370" s="16">
        <v>44764</v>
      </c>
      <c r="B1370" s="17">
        <f t="shared" si="42"/>
        <v>7</v>
      </c>
      <c r="C1370" s="61">
        <f t="shared" si="43"/>
        <v>2022</v>
      </c>
      <c r="D1370">
        <v>128</v>
      </c>
      <c r="E1370">
        <v>136</v>
      </c>
    </row>
    <row r="1371" spans="1:5">
      <c r="A1371" s="16">
        <v>44767</v>
      </c>
      <c r="B1371" s="17">
        <f t="shared" si="42"/>
        <v>7</v>
      </c>
      <c r="C1371" s="61">
        <f t="shared" si="43"/>
        <v>2022</v>
      </c>
      <c r="D1371">
        <v>128.75</v>
      </c>
      <c r="E1371">
        <v>136.75</v>
      </c>
    </row>
    <row r="1372" spans="1:5">
      <c r="A1372" s="16">
        <v>44768</v>
      </c>
      <c r="B1372" s="17">
        <f t="shared" si="42"/>
        <v>7</v>
      </c>
      <c r="C1372" s="61">
        <f t="shared" si="43"/>
        <v>2022</v>
      </c>
      <c r="D1372">
        <v>129</v>
      </c>
      <c r="E1372">
        <v>137</v>
      </c>
    </row>
    <row r="1373" spans="1:5">
      <c r="A1373" s="16">
        <v>44769</v>
      </c>
      <c r="B1373" s="17">
        <f t="shared" si="42"/>
        <v>7</v>
      </c>
      <c r="C1373" s="61">
        <f t="shared" si="43"/>
        <v>2022</v>
      </c>
      <c r="D1373">
        <v>129.25</v>
      </c>
      <c r="E1373">
        <v>137.25</v>
      </c>
    </row>
    <row r="1374" spans="1:5">
      <c r="A1374" s="16">
        <v>44770</v>
      </c>
      <c r="B1374" s="17">
        <f t="shared" si="42"/>
        <v>7</v>
      </c>
      <c r="C1374" s="61">
        <f t="shared" si="43"/>
        <v>2022</v>
      </c>
      <c r="D1374">
        <v>129.25</v>
      </c>
      <c r="E1374">
        <v>137.25</v>
      </c>
    </row>
    <row r="1375" spans="1:5">
      <c r="A1375" s="16">
        <v>44771</v>
      </c>
      <c r="B1375" s="17">
        <f t="shared" si="42"/>
        <v>7</v>
      </c>
      <c r="C1375" s="61">
        <f t="shared" si="43"/>
        <v>2022</v>
      </c>
      <c r="D1375">
        <v>129.25</v>
      </c>
      <c r="E1375">
        <v>137.25</v>
      </c>
    </row>
    <row r="1376" spans="1:5">
      <c r="A1376" s="16">
        <v>44774</v>
      </c>
      <c r="B1376" s="17">
        <f t="shared" si="42"/>
        <v>8</v>
      </c>
      <c r="C1376" s="61">
        <f t="shared" si="43"/>
        <v>2022</v>
      </c>
      <c r="D1376">
        <v>130.25</v>
      </c>
      <c r="E1376">
        <v>138.25</v>
      </c>
    </row>
    <row r="1377" spans="1:5">
      <c r="A1377" s="16">
        <v>44775</v>
      </c>
      <c r="B1377" s="17">
        <f t="shared" si="42"/>
        <v>8</v>
      </c>
      <c r="C1377" s="61">
        <f t="shared" si="43"/>
        <v>2022</v>
      </c>
      <c r="D1377">
        <v>130.5</v>
      </c>
      <c r="E1377">
        <v>138.5</v>
      </c>
    </row>
    <row r="1378" spans="1:5">
      <c r="A1378" s="16">
        <v>44776</v>
      </c>
      <c r="B1378" s="17">
        <f t="shared" si="42"/>
        <v>8</v>
      </c>
      <c r="C1378" s="61">
        <f t="shared" si="43"/>
        <v>2022</v>
      </c>
      <c r="D1378">
        <v>130.75</v>
      </c>
      <c r="E1378">
        <v>138.75</v>
      </c>
    </row>
    <row r="1379" spans="1:5">
      <c r="A1379" s="16">
        <v>44777</v>
      </c>
      <c r="B1379" s="17">
        <f t="shared" si="42"/>
        <v>8</v>
      </c>
      <c r="C1379" s="61">
        <f t="shared" si="43"/>
        <v>2022</v>
      </c>
      <c r="D1379">
        <v>130.75</v>
      </c>
      <c r="E1379">
        <v>138.75</v>
      </c>
    </row>
    <row r="1380" spans="1:5">
      <c r="A1380" s="16">
        <v>44778</v>
      </c>
      <c r="B1380" s="17">
        <f t="shared" si="42"/>
        <v>8</v>
      </c>
      <c r="C1380" s="61">
        <f t="shared" si="43"/>
        <v>2022</v>
      </c>
      <c r="D1380">
        <v>130.75</v>
      </c>
      <c r="E1380">
        <v>138.75</v>
      </c>
    </row>
    <row r="1381" spans="1:5">
      <c r="A1381" s="16">
        <v>44781</v>
      </c>
      <c r="B1381" s="17">
        <f t="shared" si="42"/>
        <v>8</v>
      </c>
      <c r="C1381" s="61">
        <f t="shared" si="43"/>
        <v>2022</v>
      </c>
      <c r="D1381">
        <v>131.75</v>
      </c>
      <c r="E1381">
        <v>139.75</v>
      </c>
    </row>
    <row r="1382" spans="1:5">
      <c r="A1382" s="16">
        <v>44782</v>
      </c>
      <c r="B1382" s="17">
        <f t="shared" si="42"/>
        <v>8</v>
      </c>
      <c r="C1382" s="61">
        <f t="shared" si="43"/>
        <v>2022</v>
      </c>
      <c r="D1382">
        <v>132</v>
      </c>
      <c r="E1382">
        <v>140</v>
      </c>
    </row>
    <row r="1383" spans="1:5">
      <c r="A1383" s="16">
        <v>44783</v>
      </c>
      <c r="B1383" s="17">
        <f t="shared" si="42"/>
        <v>8</v>
      </c>
      <c r="C1383" s="61">
        <f t="shared" si="43"/>
        <v>2022</v>
      </c>
      <c r="D1383">
        <v>132</v>
      </c>
      <c r="E1383">
        <v>140</v>
      </c>
    </row>
    <row r="1384" spans="1:5">
      <c r="A1384" s="16">
        <v>44784</v>
      </c>
      <c r="B1384" s="17">
        <f t="shared" si="42"/>
        <v>8</v>
      </c>
      <c r="C1384" s="61">
        <f t="shared" si="43"/>
        <v>2022</v>
      </c>
      <c r="D1384">
        <v>132</v>
      </c>
      <c r="E1384">
        <v>140</v>
      </c>
    </row>
    <row r="1385" spans="1:5">
      <c r="A1385" s="16">
        <v>44785</v>
      </c>
      <c r="B1385" s="17">
        <f t="shared" si="42"/>
        <v>8</v>
      </c>
      <c r="C1385" s="61">
        <f t="shared" si="43"/>
        <v>2022</v>
      </c>
      <c r="D1385">
        <v>133</v>
      </c>
      <c r="E1385">
        <v>141</v>
      </c>
    </row>
    <row r="1386" spans="1:5">
      <c r="A1386" s="16">
        <v>44789</v>
      </c>
      <c r="B1386" s="17">
        <f t="shared" si="42"/>
        <v>8</v>
      </c>
      <c r="C1386" s="61">
        <f t="shared" si="43"/>
        <v>2022</v>
      </c>
      <c r="D1386">
        <v>133.75</v>
      </c>
      <c r="E1386">
        <v>141.75</v>
      </c>
    </row>
    <row r="1387" spans="1:5">
      <c r="A1387" s="16">
        <v>44790</v>
      </c>
      <c r="B1387" s="17">
        <f t="shared" si="42"/>
        <v>8</v>
      </c>
      <c r="C1387" s="61">
        <f t="shared" si="43"/>
        <v>2022</v>
      </c>
      <c r="D1387">
        <v>134</v>
      </c>
      <c r="E1387">
        <v>142</v>
      </c>
    </row>
    <row r="1388" spans="1:5">
      <c r="A1388" s="16">
        <v>44791</v>
      </c>
      <c r="B1388" s="17">
        <f t="shared" si="42"/>
        <v>8</v>
      </c>
      <c r="C1388" s="61">
        <f t="shared" si="43"/>
        <v>2022</v>
      </c>
      <c r="D1388">
        <v>134</v>
      </c>
      <c r="E1388">
        <v>142</v>
      </c>
    </row>
    <row r="1389" spans="1:5">
      <c r="A1389" s="16">
        <v>44792</v>
      </c>
      <c r="B1389" s="17">
        <f t="shared" si="42"/>
        <v>8</v>
      </c>
      <c r="C1389" s="61">
        <f t="shared" si="43"/>
        <v>2022</v>
      </c>
      <c r="D1389">
        <v>134.25</v>
      </c>
      <c r="E1389">
        <v>142.25</v>
      </c>
    </row>
    <row r="1390" spans="1:5">
      <c r="A1390" s="16">
        <v>44795</v>
      </c>
      <c r="B1390" s="17">
        <f t="shared" si="42"/>
        <v>8</v>
      </c>
      <c r="C1390" s="61">
        <f t="shared" si="43"/>
        <v>2022</v>
      </c>
      <c r="D1390">
        <v>135.5</v>
      </c>
      <c r="E1390">
        <v>143.5</v>
      </c>
    </row>
    <row r="1391" spans="1:5">
      <c r="A1391" s="16">
        <v>44796</v>
      </c>
      <c r="B1391" s="17">
        <f t="shared" si="42"/>
        <v>8</v>
      </c>
      <c r="C1391" s="61">
        <f t="shared" si="43"/>
        <v>2022</v>
      </c>
      <c r="D1391">
        <v>135.75</v>
      </c>
      <c r="E1391">
        <v>143.75</v>
      </c>
    </row>
    <row r="1392" spans="1:5">
      <c r="A1392" s="16">
        <v>44797</v>
      </c>
      <c r="B1392" s="17">
        <f t="shared" si="42"/>
        <v>8</v>
      </c>
      <c r="C1392" s="61">
        <f t="shared" si="43"/>
        <v>2022</v>
      </c>
      <c r="D1392">
        <v>136</v>
      </c>
      <c r="E1392">
        <v>144</v>
      </c>
    </row>
    <row r="1393" spans="1:5">
      <c r="A1393" s="16">
        <v>44798</v>
      </c>
      <c r="B1393" s="17">
        <f t="shared" si="42"/>
        <v>8</v>
      </c>
      <c r="C1393" s="61">
        <f t="shared" si="43"/>
        <v>2022</v>
      </c>
      <c r="D1393">
        <v>136</v>
      </c>
      <c r="E1393">
        <v>144</v>
      </c>
    </row>
    <row r="1394" spans="1:5">
      <c r="A1394" s="16">
        <v>44799</v>
      </c>
      <c r="B1394" s="17">
        <f t="shared" si="42"/>
        <v>8</v>
      </c>
      <c r="C1394" s="61">
        <f t="shared" si="43"/>
        <v>2022</v>
      </c>
      <c r="D1394">
        <v>136.25</v>
      </c>
      <c r="E1394">
        <v>144.25</v>
      </c>
    </row>
    <row r="1395" spans="1:5">
      <c r="A1395" s="16">
        <v>44802</v>
      </c>
      <c r="B1395" s="17">
        <f t="shared" si="42"/>
        <v>8</v>
      </c>
      <c r="C1395" s="61">
        <f t="shared" si="43"/>
        <v>2022</v>
      </c>
      <c r="D1395">
        <v>137</v>
      </c>
      <c r="E1395">
        <v>145</v>
      </c>
    </row>
    <row r="1396" spans="1:5">
      <c r="A1396" s="16">
        <v>44803</v>
      </c>
      <c r="B1396" s="17">
        <f t="shared" si="42"/>
        <v>8</v>
      </c>
      <c r="C1396" s="61">
        <f t="shared" si="43"/>
        <v>2022</v>
      </c>
      <c r="D1396">
        <v>137</v>
      </c>
      <c r="E1396">
        <v>145</v>
      </c>
    </row>
    <row r="1397" spans="1:5">
      <c r="A1397" s="16">
        <v>44804</v>
      </c>
      <c r="B1397" s="17">
        <f t="shared" si="42"/>
        <v>8</v>
      </c>
      <c r="C1397" s="61">
        <f t="shared" si="43"/>
        <v>2022</v>
      </c>
      <c r="D1397">
        <v>137</v>
      </c>
      <c r="E1397">
        <v>145</v>
      </c>
    </row>
    <row r="1398" spans="1:5">
      <c r="A1398" s="16">
        <v>44805</v>
      </c>
      <c r="B1398" s="17">
        <f t="shared" si="42"/>
        <v>9</v>
      </c>
      <c r="C1398" s="61">
        <f t="shared" si="43"/>
        <v>2022</v>
      </c>
      <c r="D1398">
        <v>137</v>
      </c>
      <c r="E1398">
        <v>145</v>
      </c>
    </row>
    <row r="1399" spans="1:5">
      <c r="A1399" s="16">
        <v>44809</v>
      </c>
      <c r="B1399" s="17">
        <f t="shared" si="42"/>
        <v>9</v>
      </c>
      <c r="C1399" s="61">
        <f t="shared" si="43"/>
        <v>2022</v>
      </c>
      <c r="D1399">
        <v>138</v>
      </c>
      <c r="E1399">
        <v>146</v>
      </c>
    </row>
    <row r="1400" spans="1:5">
      <c r="A1400" s="16">
        <v>44810</v>
      </c>
      <c r="B1400" s="17">
        <f t="shared" si="42"/>
        <v>9</v>
      </c>
      <c r="C1400" s="61">
        <f t="shared" si="43"/>
        <v>2022</v>
      </c>
      <c r="D1400">
        <v>138.5</v>
      </c>
      <c r="E1400">
        <v>146.5</v>
      </c>
    </row>
    <row r="1401" spans="1:5">
      <c r="A1401" s="16">
        <v>44811</v>
      </c>
      <c r="B1401" s="17">
        <f t="shared" si="42"/>
        <v>9</v>
      </c>
      <c r="C1401" s="61">
        <f t="shared" si="43"/>
        <v>2022</v>
      </c>
      <c r="D1401">
        <v>139</v>
      </c>
      <c r="E1401">
        <v>147</v>
      </c>
    </row>
    <row r="1402" spans="1:5">
      <c r="A1402" s="16">
        <v>44812</v>
      </c>
      <c r="B1402" s="17">
        <f t="shared" si="42"/>
        <v>9</v>
      </c>
      <c r="C1402" s="61">
        <f t="shared" si="43"/>
        <v>2022</v>
      </c>
      <c r="D1402">
        <v>139.5</v>
      </c>
      <c r="E1402">
        <v>147.5</v>
      </c>
    </row>
    <row r="1403" spans="1:5">
      <c r="A1403" s="16">
        <v>44813</v>
      </c>
      <c r="B1403" s="17">
        <f t="shared" si="42"/>
        <v>9</v>
      </c>
      <c r="C1403" s="61">
        <f t="shared" si="43"/>
        <v>2022</v>
      </c>
      <c r="D1403">
        <v>139.5</v>
      </c>
      <c r="E1403">
        <v>147.5</v>
      </c>
    </row>
    <row r="1404" spans="1:5">
      <c r="A1404" s="16">
        <v>44816</v>
      </c>
      <c r="B1404" s="17">
        <f t="shared" si="42"/>
        <v>9</v>
      </c>
      <c r="C1404" s="61">
        <f t="shared" si="43"/>
        <v>2022</v>
      </c>
      <c r="D1404">
        <v>140.75</v>
      </c>
      <c r="E1404">
        <v>148.75</v>
      </c>
    </row>
    <row r="1405" spans="1:5">
      <c r="A1405" s="16">
        <v>44817</v>
      </c>
      <c r="B1405" s="17">
        <f t="shared" si="42"/>
        <v>9</v>
      </c>
      <c r="C1405" s="61">
        <f t="shared" si="43"/>
        <v>2022</v>
      </c>
      <c r="D1405">
        <v>141</v>
      </c>
      <c r="E1405">
        <v>149</v>
      </c>
    </row>
    <row r="1406" spans="1:5">
      <c r="A1406" s="16">
        <v>44818</v>
      </c>
      <c r="B1406" s="17">
        <f t="shared" si="42"/>
        <v>9</v>
      </c>
      <c r="C1406" s="61">
        <f t="shared" si="43"/>
        <v>2022</v>
      </c>
      <c r="D1406">
        <v>141</v>
      </c>
      <c r="E1406">
        <v>149</v>
      </c>
    </row>
    <row r="1407" spans="1:5">
      <c r="A1407" s="16">
        <v>44819</v>
      </c>
      <c r="B1407" s="17">
        <f t="shared" si="42"/>
        <v>9</v>
      </c>
      <c r="C1407" s="61">
        <f t="shared" si="43"/>
        <v>2022</v>
      </c>
      <c r="D1407">
        <v>141</v>
      </c>
      <c r="E1407">
        <v>149</v>
      </c>
    </row>
    <row r="1408" spans="1:5">
      <c r="A1408" s="16">
        <v>44820</v>
      </c>
      <c r="B1408" s="17">
        <f t="shared" si="42"/>
        <v>9</v>
      </c>
      <c r="C1408" s="61">
        <f t="shared" si="43"/>
        <v>2022</v>
      </c>
      <c r="D1408">
        <v>141</v>
      </c>
      <c r="E1408">
        <v>149</v>
      </c>
    </row>
    <row r="1409" spans="1:5">
      <c r="A1409" s="16">
        <v>44823</v>
      </c>
      <c r="B1409" s="17">
        <f t="shared" si="42"/>
        <v>9</v>
      </c>
      <c r="C1409" s="61">
        <f t="shared" si="43"/>
        <v>2022</v>
      </c>
      <c r="D1409">
        <v>142</v>
      </c>
      <c r="E1409">
        <v>150</v>
      </c>
    </row>
    <row r="1410" spans="1:5">
      <c r="A1410" s="16">
        <v>44824</v>
      </c>
      <c r="B1410" s="17">
        <f t="shared" si="42"/>
        <v>9</v>
      </c>
      <c r="C1410" s="61">
        <f t="shared" si="43"/>
        <v>2022</v>
      </c>
      <c r="D1410">
        <v>142.5</v>
      </c>
      <c r="E1410">
        <v>150.5</v>
      </c>
    </row>
    <row r="1411" spans="1:5">
      <c r="A1411" s="16">
        <v>44825</v>
      </c>
      <c r="B1411" s="17">
        <f t="shared" ref="B1411:B1474" si="44">+MONTH(A1411)</f>
        <v>9</v>
      </c>
      <c r="C1411" s="61">
        <f t="shared" ref="C1411:C1474" si="45">+YEAR(A1411)</f>
        <v>2022</v>
      </c>
      <c r="D1411">
        <v>142.75</v>
      </c>
      <c r="E1411">
        <v>150.75</v>
      </c>
    </row>
    <row r="1412" spans="1:5">
      <c r="A1412" s="16">
        <v>44826</v>
      </c>
      <c r="B1412" s="17">
        <f t="shared" si="44"/>
        <v>9</v>
      </c>
      <c r="C1412" s="61">
        <f t="shared" si="45"/>
        <v>2022</v>
      </c>
      <c r="D1412">
        <v>143</v>
      </c>
      <c r="E1412">
        <v>151</v>
      </c>
    </row>
    <row r="1413" spans="1:5">
      <c r="A1413" s="16">
        <v>44827</v>
      </c>
      <c r="B1413" s="17">
        <f t="shared" si="44"/>
        <v>9</v>
      </c>
      <c r="C1413" s="61">
        <f t="shared" si="45"/>
        <v>2022</v>
      </c>
      <c r="D1413">
        <v>143.25</v>
      </c>
      <c r="E1413">
        <v>151.25</v>
      </c>
    </row>
    <row r="1414" spans="1:5">
      <c r="A1414" s="16">
        <v>44830</v>
      </c>
      <c r="B1414" s="17">
        <f t="shared" si="44"/>
        <v>9</v>
      </c>
      <c r="C1414" s="61">
        <f t="shared" si="45"/>
        <v>2022</v>
      </c>
      <c r="D1414">
        <v>144.25</v>
      </c>
      <c r="E1414">
        <v>152.25</v>
      </c>
    </row>
    <row r="1415" spans="1:5">
      <c r="A1415" s="16">
        <v>44831</v>
      </c>
      <c r="B1415" s="17">
        <f t="shared" si="44"/>
        <v>9</v>
      </c>
      <c r="C1415" s="61">
        <f t="shared" si="45"/>
        <v>2022</v>
      </c>
      <c r="D1415">
        <v>144.75</v>
      </c>
      <c r="E1415">
        <v>152.75</v>
      </c>
    </row>
    <row r="1416" spans="1:5">
      <c r="A1416" s="16">
        <v>44832</v>
      </c>
      <c r="B1416" s="17">
        <f t="shared" si="44"/>
        <v>9</v>
      </c>
      <c r="C1416" s="61">
        <f t="shared" si="45"/>
        <v>2022</v>
      </c>
      <c r="D1416">
        <v>145</v>
      </c>
      <c r="E1416">
        <v>153</v>
      </c>
    </row>
    <row r="1417" spans="1:5">
      <c r="A1417" s="16">
        <v>44833</v>
      </c>
      <c r="B1417" s="17">
        <f t="shared" si="44"/>
        <v>9</v>
      </c>
      <c r="C1417" s="61">
        <f t="shared" si="45"/>
        <v>2022</v>
      </c>
      <c r="D1417">
        <v>145</v>
      </c>
      <c r="E1417">
        <v>153</v>
      </c>
    </row>
    <row r="1418" spans="1:5">
      <c r="A1418" s="16">
        <v>44834</v>
      </c>
      <c r="B1418" s="17">
        <f t="shared" si="44"/>
        <v>9</v>
      </c>
      <c r="C1418" s="61">
        <f t="shared" si="45"/>
        <v>2022</v>
      </c>
      <c r="D1418">
        <v>145.25</v>
      </c>
      <c r="E1418">
        <v>153.25</v>
      </c>
    </row>
    <row r="1419" spans="1:5">
      <c r="A1419" s="16">
        <v>44837</v>
      </c>
      <c r="B1419" s="17">
        <f t="shared" si="44"/>
        <v>10</v>
      </c>
      <c r="C1419" s="61">
        <f t="shared" si="45"/>
        <v>2022</v>
      </c>
      <c r="D1419">
        <v>146.25</v>
      </c>
      <c r="E1419">
        <v>154.25</v>
      </c>
    </row>
    <row r="1420" spans="1:5">
      <c r="A1420" s="16">
        <v>44838</v>
      </c>
      <c r="B1420" s="17">
        <f t="shared" si="44"/>
        <v>10</v>
      </c>
      <c r="C1420" s="61">
        <f t="shared" si="45"/>
        <v>2022</v>
      </c>
      <c r="D1420">
        <v>147</v>
      </c>
      <c r="E1420">
        <v>155</v>
      </c>
    </row>
    <row r="1421" spans="1:5">
      <c r="A1421" s="16">
        <v>44839</v>
      </c>
      <c r="B1421" s="17">
        <f t="shared" si="44"/>
        <v>10</v>
      </c>
      <c r="C1421" s="61">
        <f t="shared" si="45"/>
        <v>2022</v>
      </c>
      <c r="D1421">
        <v>147.25</v>
      </c>
      <c r="E1421">
        <v>155.25</v>
      </c>
    </row>
    <row r="1422" spans="1:5">
      <c r="A1422" s="16">
        <v>44840</v>
      </c>
      <c r="B1422" s="17">
        <f t="shared" si="44"/>
        <v>10</v>
      </c>
      <c r="C1422" s="61">
        <f t="shared" si="45"/>
        <v>2022</v>
      </c>
      <c r="D1422">
        <v>147.25</v>
      </c>
      <c r="E1422">
        <v>155.25</v>
      </c>
    </row>
    <row r="1423" spans="1:5">
      <c r="A1423" s="16">
        <v>44845</v>
      </c>
      <c r="B1423" s="17">
        <f t="shared" si="44"/>
        <v>10</v>
      </c>
      <c r="C1423" s="61">
        <f t="shared" si="45"/>
        <v>2022</v>
      </c>
      <c r="D1423">
        <v>149</v>
      </c>
      <c r="E1423">
        <v>157</v>
      </c>
    </row>
    <row r="1424" spans="1:5">
      <c r="A1424" s="16">
        <v>44846</v>
      </c>
      <c r="B1424" s="17">
        <f t="shared" si="44"/>
        <v>10</v>
      </c>
      <c r="C1424" s="61">
        <f t="shared" si="45"/>
        <v>2022</v>
      </c>
      <c r="D1424">
        <v>149.25</v>
      </c>
      <c r="E1424">
        <v>157.25</v>
      </c>
    </row>
    <row r="1425" spans="1:5">
      <c r="A1425" s="16">
        <v>44847</v>
      </c>
      <c r="B1425" s="17">
        <f t="shared" si="44"/>
        <v>10</v>
      </c>
      <c r="C1425" s="61">
        <f t="shared" si="45"/>
        <v>2022</v>
      </c>
      <c r="D1425">
        <v>149.25</v>
      </c>
      <c r="E1425">
        <v>157.25</v>
      </c>
    </row>
    <row r="1426" spans="1:5">
      <c r="A1426" s="16">
        <v>44848</v>
      </c>
      <c r="B1426" s="17">
        <f t="shared" si="44"/>
        <v>10</v>
      </c>
      <c r="C1426" s="61">
        <f t="shared" si="45"/>
        <v>2022</v>
      </c>
      <c r="D1426">
        <v>149.25</v>
      </c>
      <c r="E1426">
        <v>157.25</v>
      </c>
    </row>
    <row r="1427" spans="1:5">
      <c r="A1427" s="16">
        <v>44851</v>
      </c>
      <c r="B1427" s="17">
        <f t="shared" si="44"/>
        <v>10</v>
      </c>
      <c r="C1427" s="61">
        <f t="shared" si="45"/>
        <v>2022</v>
      </c>
      <c r="D1427">
        <v>150.75</v>
      </c>
      <c r="E1427">
        <v>158.75</v>
      </c>
    </row>
    <row r="1428" spans="1:5">
      <c r="A1428" s="16">
        <v>44852</v>
      </c>
      <c r="B1428" s="17">
        <f t="shared" si="44"/>
        <v>10</v>
      </c>
      <c r="C1428" s="61">
        <f t="shared" si="45"/>
        <v>2022</v>
      </c>
      <c r="D1428">
        <v>151</v>
      </c>
      <c r="E1428">
        <v>159</v>
      </c>
    </row>
    <row r="1429" spans="1:5">
      <c r="A1429" s="16">
        <v>44853</v>
      </c>
      <c r="B1429" s="17">
        <f t="shared" si="44"/>
        <v>10</v>
      </c>
      <c r="C1429" s="61">
        <f t="shared" si="45"/>
        <v>2022</v>
      </c>
      <c r="D1429">
        <v>151</v>
      </c>
      <c r="E1429">
        <v>159</v>
      </c>
    </row>
    <row r="1430" spans="1:5">
      <c r="A1430" s="16">
        <v>44854</v>
      </c>
      <c r="B1430" s="17">
        <f t="shared" si="44"/>
        <v>10</v>
      </c>
      <c r="C1430" s="61">
        <f t="shared" si="45"/>
        <v>2022</v>
      </c>
      <c r="D1430">
        <v>151.5</v>
      </c>
      <c r="E1430">
        <v>159.5</v>
      </c>
    </row>
    <row r="1431" spans="1:5">
      <c r="A1431" s="16">
        <v>44855</v>
      </c>
      <c r="B1431" s="17">
        <f t="shared" si="44"/>
        <v>10</v>
      </c>
      <c r="C1431" s="61">
        <f t="shared" si="45"/>
        <v>2022</v>
      </c>
      <c r="D1431">
        <v>151.5</v>
      </c>
      <c r="E1431">
        <v>159.5</v>
      </c>
    </row>
    <row r="1432" spans="1:5">
      <c r="A1432" s="16">
        <v>44858</v>
      </c>
      <c r="B1432" s="17">
        <f t="shared" si="44"/>
        <v>10</v>
      </c>
      <c r="C1432" s="61">
        <f t="shared" si="45"/>
        <v>2022</v>
      </c>
      <c r="D1432">
        <v>153</v>
      </c>
      <c r="E1432">
        <v>161</v>
      </c>
    </row>
    <row r="1433" spans="1:5">
      <c r="A1433" s="16">
        <v>44859</v>
      </c>
      <c r="B1433" s="17">
        <f t="shared" si="44"/>
        <v>10</v>
      </c>
      <c r="C1433" s="61">
        <f t="shared" si="45"/>
        <v>2022</v>
      </c>
      <c r="D1433">
        <v>153.5</v>
      </c>
      <c r="E1433">
        <v>161.5</v>
      </c>
    </row>
    <row r="1434" spans="1:5">
      <c r="A1434" s="16">
        <v>44860</v>
      </c>
      <c r="B1434" s="17">
        <f t="shared" si="44"/>
        <v>10</v>
      </c>
      <c r="C1434" s="61">
        <f t="shared" si="45"/>
        <v>2022</v>
      </c>
      <c r="D1434">
        <v>153.5</v>
      </c>
      <c r="E1434">
        <v>161.5</v>
      </c>
    </row>
    <row r="1435" spans="1:5">
      <c r="A1435" s="16">
        <v>44861</v>
      </c>
      <c r="B1435" s="17">
        <f t="shared" si="44"/>
        <v>10</v>
      </c>
      <c r="C1435" s="61">
        <f t="shared" si="45"/>
        <v>2022</v>
      </c>
      <c r="D1435">
        <v>153.5</v>
      </c>
      <c r="E1435">
        <v>161.5</v>
      </c>
    </row>
    <row r="1436" spans="1:5">
      <c r="A1436" s="16">
        <v>44862</v>
      </c>
      <c r="B1436" s="17">
        <f t="shared" si="44"/>
        <v>10</v>
      </c>
      <c r="C1436" s="61">
        <f t="shared" si="45"/>
        <v>2022</v>
      </c>
      <c r="D1436">
        <v>153.5</v>
      </c>
      <c r="E1436">
        <v>161.5</v>
      </c>
    </row>
    <row r="1437" spans="1:5">
      <c r="A1437" s="16">
        <v>44865</v>
      </c>
      <c r="B1437" s="17">
        <f t="shared" si="44"/>
        <v>10</v>
      </c>
      <c r="C1437" s="61">
        <f t="shared" si="45"/>
        <v>2022</v>
      </c>
      <c r="D1437">
        <v>154.5</v>
      </c>
      <c r="E1437">
        <v>162.5</v>
      </c>
    </row>
    <row r="1438" spans="1:5">
      <c r="A1438" s="16">
        <v>44866</v>
      </c>
      <c r="B1438" s="17">
        <f t="shared" si="44"/>
        <v>11</v>
      </c>
      <c r="C1438" s="61">
        <f t="shared" si="45"/>
        <v>2022</v>
      </c>
      <c r="D1438">
        <v>155</v>
      </c>
      <c r="E1438">
        <v>163</v>
      </c>
    </row>
    <row r="1439" spans="1:5">
      <c r="A1439" s="16">
        <v>44867</v>
      </c>
      <c r="B1439" s="17">
        <f t="shared" si="44"/>
        <v>11</v>
      </c>
      <c r="C1439" s="61">
        <f t="shared" si="45"/>
        <v>2022</v>
      </c>
      <c r="D1439">
        <v>155.5</v>
      </c>
      <c r="E1439">
        <v>163.5</v>
      </c>
    </row>
    <row r="1440" spans="1:5">
      <c r="A1440" s="16">
        <v>44868</v>
      </c>
      <c r="B1440" s="17">
        <f t="shared" si="44"/>
        <v>11</v>
      </c>
      <c r="C1440" s="61">
        <f t="shared" si="45"/>
        <v>2022</v>
      </c>
      <c r="D1440">
        <v>156</v>
      </c>
      <c r="E1440">
        <v>164</v>
      </c>
    </row>
    <row r="1441" spans="1:5">
      <c r="A1441" s="16">
        <v>44869</v>
      </c>
      <c r="B1441" s="17">
        <f t="shared" si="44"/>
        <v>11</v>
      </c>
      <c r="C1441" s="61">
        <f t="shared" si="45"/>
        <v>2022</v>
      </c>
      <c r="D1441">
        <v>156.5</v>
      </c>
      <c r="E1441">
        <v>164.5</v>
      </c>
    </row>
    <row r="1442" spans="1:5">
      <c r="A1442" s="16">
        <v>44872</v>
      </c>
      <c r="B1442" s="17">
        <f t="shared" si="44"/>
        <v>11</v>
      </c>
      <c r="C1442" s="61">
        <f t="shared" si="45"/>
        <v>2022</v>
      </c>
      <c r="D1442">
        <v>157.5</v>
      </c>
      <c r="E1442">
        <v>165.5</v>
      </c>
    </row>
    <row r="1443" spans="1:5">
      <c r="A1443" s="16">
        <v>44873</v>
      </c>
      <c r="B1443" s="17">
        <f t="shared" si="44"/>
        <v>11</v>
      </c>
      <c r="C1443" s="61">
        <f t="shared" si="45"/>
        <v>2022</v>
      </c>
      <c r="D1443">
        <v>158</v>
      </c>
      <c r="E1443">
        <v>166</v>
      </c>
    </row>
    <row r="1444" spans="1:5">
      <c r="A1444" s="16">
        <v>44874</v>
      </c>
      <c r="B1444" s="17">
        <f t="shared" si="44"/>
        <v>11</v>
      </c>
      <c r="C1444" s="61">
        <f t="shared" si="45"/>
        <v>2022</v>
      </c>
      <c r="D1444">
        <v>158.5</v>
      </c>
      <c r="E1444">
        <v>166.5</v>
      </c>
    </row>
    <row r="1445" spans="1:5">
      <c r="A1445" s="16">
        <v>44875</v>
      </c>
      <c r="B1445" s="17">
        <f t="shared" si="44"/>
        <v>11</v>
      </c>
      <c r="C1445" s="61">
        <f t="shared" si="45"/>
        <v>2022</v>
      </c>
      <c r="D1445">
        <v>159</v>
      </c>
      <c r="E1445">
        <v>167</v>
      </c>
    </row>
    <row r="1446" spans="1:5">
      <c r="A1446" s="16">
        <v>44876</v>
      </c>
      <c r="B1446" s="17">
        <f t="shared" si="44"/>
        <v>11</v>
      </c>
      <c r="C1446" s="61">
        <f t="shared" si="45"/>
        <v>2022</v>
      </c>
      <c r="D1446">
        <v>159</v>
      </c>
      <c r="E1446">
        <v>167</v>
      </c>
    </row>
    <row r="1447" spans="1:5">
      <c r="A1447" s="16">
        <v>44879</v>
      </c>
      <c r="B1447" s="17">
        <f t="shared" si="44"/>
        <v>11</v>
      </c>
      <c r="C1447" s="61">
        <f t="shared" si="45"/>
        <v>2022</v>
      </c>
      <c r="D1447">
        <v>159.5</v>
      </c>
      <c r="E1447">
        <v>167.5</v>
      </c>
    </row>
    <row r="1448" spans="1:5">
      <c r="A1448" s="16">
        <v>44880</v>
      </c>
      <c r="B1448" s="17">
        <f t="shared" si="44"/>
        <v>11</v>
      </c>
      <c r="C1448" s="61">
        <f t="shared" si="45"/>
        <v>2022</v>
      </c>
      <c r="D1448">
        <v>160.5</v>
      </c>
      <c r="E1448">
        <v>168.5</v>
      </c>
    </row>
    <row r="1449" spans="1:5">
      <c r="A1449" s="16">
        <v>44881</v>
      </c>
      <c r="B1449" s="17">
        <f t="shared" si="44"/>
        <v>11</v>
      </c>
      <c r="C1449" s="61">
        <f t="shared" si="45"/>
        <v>2022</v>
      </c>
      <c r="D1449">
        <v>161</v>
      </c>
      <c r="E1449">
        <v>169</v>
      </c>
    </row>
    <row r="1450" spans="1:5">
      <c r="A1450" s="16">
        <v>44882</v>
      </c>
      <c r="B1450" s="17">
        <f t="shared" si="44"/>
        <v>11</v>
      </c>
      <c r="C1450" s="61">
        <f t="shared" si="45"/>
        <v>2022</v>
      </c>
      <c r="D1450">
        <v>161.25</v>
      </c>
      <c r="E1450">
        <v>169.25</v>
      </c>
    </row>
    <row r="1451" spans="1:5">
      <c r="A1451" s="16">
        <v>44883</v>
      </c>
      <c r="B1451" s="17">
        <f t="shared" si="44"/>
        <v>11</v>
      </c>
      <c r="C1451" s="61">
        <f t="shared" si="45"/>
        <v>2022</v>
      </c>
      <c r="D1451">
        <v>161.25</v>
      </c>
      <c r="E1451">
        <v>169.25</v>
      </c>
    </row>
    <row r="1452" spans="1:5">
      <c r="A1452" s="16">
        <v>44887</v>
      </c>
      <c r="B1452" s="17">
        <f t="shared" si="44"/>
        <v>11</v>
      </c>
      <c r="C1452" s="61">
        <f t="shared" si="45"/>
        <v>2022</v>
      </c>
      <c r="D1452">
        <v>162.25</v>
      </c>
      <c r="E1452">
        <v>170.25</v>
      </c>
    </row>
    <row r="1453" spans="1:5">
      <c r="A1453" s="16">
        <v>44888</v>
      </c>
      <c r="B1453" s="17">
        <f t="shared" si="44"/>
        <v>11</v>
      </c>
      <c r="C1453" s="61">
        <f t="shared" si="45"/>
        <v>2022</v>
      </c>
      <c r="D1453">
        <v>163.25</v>
      </c>
      <c r="E1453">
        <v>171.25</v>
      </c>
    </row>
    <row r="1454" spans="1:5">
      <c r="A1454" s="16">
        <v>44889</v>
      </c>
      <c r="B1454" s="17">
        <f t="shared" si="44"/>
        <v>11</v>
      </c>
      <c r="C1454" s="61">
        <f t="shared" si="45"/>
        <v>2022</v>
      </c>
      <c r="D1454">
        <v>163.75</v>
      </c>
      <c r="E1454">
        <v>171.75</v>
      </c>
    </row>
    <row r="1455" spans="1:5">
      <c r="A1455" s="16">
        <v>44890</v>
      </c>
      <c r="B1455" s="17">
        <f t="shared" si="44"/>
        <v>11</v>
      </c>
      <c r="C1455" s="61">
        <f t="shared" si="45"/>
        <v>2022</v>
      </c>
      <c r="D1455">
        <v>163.75</v>
      </c>
      <c r="E1455">
        <v>171.75</v>
      </c>
    </row>
    <row r="1456" spans="1:5">
      <c r="A1456" s="16">
        <v>44893</v>
      </c>
      <c r="B1456" s="17">
        <f t="shared" si="44"/>
        <v>11</v>
      </c>
      <c r="C1456" s="61">
        <f t="shared" si="45"/>
        <v>2022</v>
      </c>
      <c r="D1456">
        <v>164.75</v>
      </c>
      <c r="E1456">
        <v>172.75</v>
      </c>
    </row>
    <row r="1457" spans="1:5">
      <c r="A1457" s="16">
        <v>44894</v>
      </c>
      <c r="B1457" s="17">
        <f t="shared" si="44"/>
        <v>11</v>
      </c>
      <c r="C1457" s="61">
        <f t="shared" si="45"/>
        <v>2022</v>
      </c>
      <c r="D1457">
        <v>165.75</v>
      </c>
      <c r="E1457">
        <v>173.75</v>
      </c>
    </row>
    <row r="1458" spans="1:5">
      <c r="A1458" s="16">
        <v>44895</v>
      </c>
      <c r="B1458" s="17">
        <f t="shared" si="44"/>
        <v>11</v>
      </c>
      <c r="C1458" s="61">
        <f t="shared" si="45"/>
        <v>2022</v>
      </c>
      <c r="D1458">
        <v>166.25</v>
      </c>
      <c r="E1458">
        <v>174.25</v>
      </c>
    </row>
    <row r="1459" spans="1:5">
      <c r="A1459" s="16">
        <v>44896</v>
      </c>
      <c r="B1459" s="17">
        <f t="shared" si="44"/>
        <v>12</v>
      </c>
      <c r="C1459" s="61">
        <f t="shared" si="45"/>
        <v>2022</v>
      </c>
      <c r="D1459">
        <v>166.25</v>
      </c>
      <c r="E1459">
        <v>174.25</v>
      </c>
    </row>
    <row r="1460" spans="1:5">
      <c r="A1460" s="16">
        <v>44897</v>
      </c>
      <c r="B1460" s="17">
        <f t="shared" si="44"/>
        <v>12</v>
      </c>
      <c r="C1460" s="61">
        <f t="shared" si="45"/>
        <v>2022</v>
      </c>
      <c r="D1460">
        <v>166.75</v>
      </c>
      <c r="E1460">
        <v>174.75</v>
      </c>
    </row>
    <row r="1461" spans="1:5">
      <c r="A1461" s="16">
        <v>44900</v>
      </c>
      <c r="B1461" s="17">
        <f t="shared" si="44"/>
        <v>12</v>
      </c>
      <c r="C1461" s="61">
        <f t="shared" si="45"/>
        <v>2022</v>
      </c>
      <c r="D1461">
        <v>167.75</v>
      </c>
      <c r="E1461">
        <v>175.75</v>
      </c>
    </row>
    <row r="1462" spans="1:5">
      <c r="A1462" s="16">
        <v>44901</v>
      </c>
      <c r="B1462" s="17">
        <f t="shared" si="44"/>
        <v>12</v>
      </c>
      <c r="C1462" s="61">
        <f t="shared" si="45"/>
        <v>2022</v>
      </c>
      <c r="D1462">
        <v>168</v>
      </c>
      <c r="E1462">
        <v>176</v>
      </c>
    </row>
    <row r="1463" spans="1:5">
      <c r="A1463" s="16">
        <v>44902</v>
      </c>
      <c r="B1463" s="17">
        <f t="shared" si="44"/>
        <v>12</v>
      </c>
      <c r="C1463" s="61">
        <f t="shared" si="45"/>
        <v>2022</v>
      </c>
      <c r="D1463">
        <v>168</v>
      </c>
      <c r="E1463">
        <v>176</v>
      </c>
    </row>
    <row r="1464" spans="1:5">
      <c r="A1464" s="16">
        <v>44907</v>
      </c>
      <c r="B1464" s="17">
        <f t="shared" si="44"/>
        <v>12</v>
      </c>
      <c r="C1464" s="61">
        <f t="shared" si="45"/>
        <v>2022</v>
      </c>
      <c r="D1464">
        <v>170</v>
      </c>
      <c r="E1464">
        <v>178</v>
      </c>
    </row>
    <row r="1465" spans="1:5">
      <c r="A1465" s="16">
        <v>44908</v>
      </c>
      <c r="B1465" s="17">
        <f t="shared" si="44"/>
        <v>12</v>
      </c>
      <c r="C1465" s="61">
        <f t="shared" si="45"/>
        <v>2022</v>
      </c>
      <c r="D1465">
        <v>170.5</v>
      </c>
      <c r="E1465">
        <v>178.5</v>
      </c>
    </row>
    <row r="1466" spans="1:5">
      <c r="A1466" s="16">
        <v>44909</v>
      </c>
      <c r="B1466" s="17">
        <f t="shared" si="44"/>
        <v>12</v>
      </c>
      <c r="C1466" s="61">
        <f t="shared" si="45"/>
        <v>2022</v>
      </c>
      <c r="D1466">
        <v>170.5</v>
      </c>
      <c r="E1466">
        <v>178.5</v>
      </c>
    </row>
    <row r="1467" spans="1:5">
      <c r="A1467" s="16">
        <v>44910</v>
      </c>
      <c r="B1467" s="17">
        <f t="shared" si="44"/>
        <v>12</v>
      </c>
      <c r="C1467" s="61">
        <f t="shared" si="45"/>
        <v>2022</v>
      </c>
      <c r="D1467">
        <v>170.5</v>
      </c>
      <c r="E1467">
        <v>178.5</v>
      </c>
    </row>
    <row r="1468" spans="1:5">
      <c r="A1468" s="16">
        <v>44911</v>
      </c>
      <c r="B1468" s="17">
        <f t="shared" si="44"/>
        <v>12</v>
      </c>
      <c r="C1468" s="61">
        <f t="shared" si="45"/>
        <v>2022</v>
      </c>
      <c r="D1468">
        <v>171</v>
      </c>
      <c r="E1468">
        <v>179</v>
      </c>
    </row>
    <row r="1469" spans="1:5">
      <c r="A1469" s="16">
        <v>44914</v>
      </c>
      <c r="B1469" s="17">
        <f t="shared" si="44"/>
        <v>12</v>
      </c>
      <c r="C1469" s="61">
        <f t="shared" si="45"/>
        <v>2022</v>
      </c>
      <c r="D1469">
        <v>172</v>
      </c>
      <c r="E1469">
        <v>180</v>
      </c>
    </row>
    <row r="1470" spans="1:5">
      <c r="A1470" s="16">
        <v>44915</v>
      </c>
      <c r="B1470" s="17">
        <f t="shared" si="44"/>
        <v>12</v>
      </c>
      <c r="C1470" s="61">
        <f t="shared" si="45"/>
        <v>2022</v>
      </c>
      <c r="D1470">
        <v>172</v>
      </c>
      <c r="E1470">
        <v>180</v>
      </c>
    </row>
    <row r="1471" spans="1:5">
      <c r="A1471" s="16">
        <v>44916</v>
      </c>
      <c r="B1471" s="17">
        <f t="shared" si="44"/>
        <v>12</v>
      </c>
      <c r="C1471" s="61">
        <f t="shared" si="45"/>
        <v>2022</v>
      </c>
      <c r="D1471">
        <v>172.5</v>
      </c>
      <c r="E1471">
        <v>180.5</v>
      </c>
    </row>
    <row r="1472" spans="1:5">
      <c r="A1472" s="16">
        <v>44917</v>
      </c>
      <c r="B1472" s="17">
        <f t="shared" si="44"/>
        <v>12</v>
      </c>
      <c r="C1472" s="61">
        <f t="shared" si="45"/>
        <v>2022</v>
      </c>
      <c r="D1472">
        <v>172.5</v>
      </c>
      <c r="E1472">
        <v>180.5</v>
      </c>
    </row>
    <row r="1473" spans="1:5">
      <c r="A1473" s="16">
        <v>44918</v>
      </c>
      <c r="B1473" s="17">
        <f t="shared" si="44"/>
        <v>12</v>
      </c>
      <c r="C1473" s="61">
        <f t="shared" si="45"/>
        <v>2022</v>
      </c>
      <c r="D1473">
        <v>173</v>
      </c>
      <c r="E1473">
        <v>181</v>
      </c>
    </row>
    <row r="1474" spans="1:5">
      <c r="A1474" s="16">
        <v>44921</v>
      </c>
      <c r="B1474" s="17">
        <f t="shared" si="44"/>
        <v>12</v>
      </c>
      <c r="C1474" s="61">
        <f t="shared" si="45"/>
        <v>2022</v>
      </c>
      <c r="D1474">
        <v>174.5</v>
      </c>
      <c r="E1474">
        <v>182.5</v>
      </c>
    </row>
    <row r="1475" spans="1:5">
      <c r="A1475" s="16">
        <v>44922</v>
      </c>
      <c r="B1475" s="17">
        <f t="shared" ref="B1475:B1538" si="46">+MONTH(A1475)</f>
        <v>12</v>
      </c>
      <c r="C1475" s="61">
        <f t="shared" ref="C1475:C1538" si="47">+YEAR(A1475)</f>
        <v>2022</v>
      </c>
      <c r="D1475">
        <v>174.5</v>
      </c>
      <c r="E1475">
        <v>182.5</v>
      </c>
    </row>
    <row r="1476" spans="1:5">
      <c r="A1476" s="16">
        <v>44923</v>
      </c>
      <c r="B1476" s="17">
        <f t="shared" si="46"/>
        <v>12</v>
      </c>
      <c r="C1476" s="61">
        <f t="shared" si="47"/>
        <v>2022</v>
      </c>
      <c r="D1476">
        <v>175</v>
      </c>
      <c r="E1476">
        <v>183</v>
      </c>
    </row>
    <row r="1477" spans="1:5">
      <c r="A1477" s="16">
        <v>44924</v>
      </c>
      <c r="B1477" s="17">
        <f t="shared" si="46"/>
        <v>12</v>
      </c>
      <c r="C1477" s="61">
        <f t="shared" si="47"/>
        <v>2022</v>
      </c>
      <c r="D1477">
        <v>175.25</v>
      </c>
      <c r="E1477">
        <v>183.25</v>
      </c>
    </row>
    <row r="1478" spans="1:5">
      <c r="A1478" s="16">
        <v>44925</v>
      </c>
      <c r="B1478" s="17">
        <f t="shared" si="46"/>
        <v>12</v>
      </c>
      <c r="C1478" s="61">
        <f t="shared" si="47"/>
        <v>2022</v>
      </c>
      <c r="D1478">
        <v>175.25</v>
      </c>
      <c r="E1478">
        <v>183.25</v>
      </c>
    </row>
    <row r="1479" spans="1:5">
      <c r="A1479" s="16">
        <v>44928</v>
      </c>
      <c r="B1479" s="17">
        <f t="shared" si="46"/>
        <v>1</v>
      </c>
      <c r="C1479" s="61">
        <f t="shared" si="47"/>
        <v>2023</v>
      </c>
      <c r="D1479">
        <v>176.75</v>
      </c>
      <c r="E1479">
        <v>184.75</v>
      </c>
    </row>
    <row r="1480" spans="1:5">
      <c r="A1480" s="16">
        <v>44929</v>
      </c>
      <c r="B1480" s="17">
        <f t="shared" si="46"/>
        <v>1</v>
      </c>
      <c r="C1480" s="61">
        <f t="shared" si="47"/>
        <v>2023</v>
      </c>
      <c r="D1480">
        <v>177.75</v>
      </c>
      <c r="E1480">
        <v>185.75</v>
      </c>
    </row>
    <row r="1481" spans="1:5">
      <c r="A1481" s="16">
        <v>44930</v>
      </c>
      <c r="B1481" s="17">
        <f t="shared" si="46"/>
        <v>1</v>
      </c>
      <c r="C1481" s="61">
        <f t="shared" si="47"/>
        <v>2023</v>
      </c>
      <c r="D1481">
        <v>177.75</v>
      </c>
      <c r="E1481">
        <v>185.75</v>
      </c>
    </row>
    <row r="1482" spans="1:5">
      <c r="A1482" s="16">
        <v>44931</v>
      </c>
      <c r="B1482" s="17">
        <f t="shared" si="46"/>
        <v>1</v>
      </c>
      <c r="C1482" s="61">
        <f t="shared" si="47"/>
        <v>2023</v>
      </c>
      <c r="D1482">
        <v>177.75</v>
      </c>
      <c r="E1482">
        <v>185.75</v>
      </c>
    </row>
    <row r="1483" spans="1:5">
      <c r="A1483" s="16">
        <v>44932</v>
      </c>
      <c r="B1483" s="17">
        <f t="shared" si="46"/>
        <v>1</v>
      </c>
      <c r="C1483" s="61">
        <f t="shared" si="47"/>
        <v>2023</v>
      </c>
      <c r="D1483">
        <v>177.75</v>
      </c>
      <c r="E1483">
        <v>185.75</v>
      </c>
    </row>
    <row r="1484" spans="1:5">
      <c r="A1484" s="16">
        <v>44935</v>
      </c>
      <c r="B1484" s="17">
        <f t="shared" si="46"/>
        <v>1</v>
      </c>
      <c r="C1484" s="61">
        <f t="shared" si="47"/>
        <v>2023</v>
      </c>
      <c r="D1484">
        <v>179.25</v>
      </c>
      <c r="E1484">
        <v>187.25</v>
      </c>
    </row>
    <row r="1485" spans="1:5">
      <c r="A1485" s="16">
        <v>44936</v>
      </c>
      <c r="B1485" s="17">
        <f t="shared" si="46"/>
        <v>1</v>
      </c>
      <c r="C1485" s="61">
        <f t="shared" si="47"/>
        <v>2023</v>
      </c>
      <c r="D1485">
        <v>179.75</v>
      </c>
      <c r="E1485">
        <v>187.75</v>
      </c>
    </row>
    <row r="1486" spans="1:5">
      <c r="A1486" s="16">
        <v>44937</v>
      </c>
      <c r="B1486" s="17">
        <f t="shared" si="46"/>
        <v>1</v>
      </c>
      <c r="C1486" s="61">
        <f t="shared" si="47"/>
        <v>2023</v>
      </c>
      <c r="D1486">
        <v>179.75</v>
      </c>
      <c r="E1486">
        <v>187.75</v>
      </c>
    </row>
    <row r="1487" spans="1:5">
      <c r="A1487" s="16">
        <v>44938</v>
      </c>
      <c r="B1487" s="17">
        <f t="shared" si="46"/>
        <v>1</v>
      </c>
      <c r="C1487" s="61">
        <f t="shared" si="47"/>
        <v>2023</v>
      </c>
      <c r="D1487">
        <v>179.75</v>
      </c>
      <c r="E1487">
        <v>187.75</v>
      </c>
    </row>
    <row r="1488" spans="1:5">
      <c r="A1488" s="16">
        <v>44939</v>
      </c>
      <c r="B1488" s="17">
        <f t="shared" si="46"/>
        <v>1</v>
      </c>
      <c r="C1488" s="61">
        <f t="shared" si="47"/>
        <v>2023</v>
      </c>
      <c r="D1488">
        <v>179.75</v>
      </c>
      <c r="E1488">
        <v>187.75</v>
      </c>
    </row>
    <row r="1489" spans="1:5">
      <c r="A1489" s="16">
        <v>44942</v>
      </c>
      <c r="B1489" s="17">
        <f t="shared" si="46"/>
        <v>1</v>
      </c>
      <c r="C1489" s="61">
        <f t="shared" si="47"/>
        <v>2023</v>
      </c>
      <c r="D1489">
        <v>181</v>
      </c>
      <c r="E1489">
        <v>189</v>
      </c>
    </row>
    <row r="1490" spans="1:5">
      <c r="A1490" s="16">
        <v>44943</v>
      </c>
      <c r="B1490" s="17">
        <f t="shared" si="46"/>
        <v>1</v>
      </c>
      <c r="C1490" s="61">
        <f t="shared" si="47"/>
        <v>2023</v>
      </c>
      <c r="D1490">
        <v>181.25</v>
      </c>
      <c r="E1490">
        <v>189.25</v>
      </c>
    </row>
    <row r="1491" spans="1:5">
      <c r="A1491" s="16">
        <v>44944</v>
      </c>
      <c r="B1491" s="17">
        <f t="shared" si="46"/>
        <v>1</v>
      </c>
      <c r="C1491" s="61">
        <f t="shared" si="47"/>
        <v>2023</v>
      </c>
      <c r="D1491">
        <v>181.25</v>
      </c>
      <c r="E1491">
        <v>189.25</v>
      </c>
    </row>
    <row r="1492" spans="1:5">
      <c r="A1492" s="16">
        <v>44945</v>
      </c>
      <c r="B1492" s="17">
        <f t="shared" si="46"/>
        <v>1</v>
      </c>
      <c r="C1492" s="61">
        <f t="shared" si="47"/>
        <v>2023</v>
      </c>
      <c r="D1492">
        <v>181.25</v>
      </c>
      <c r="E1492">
        <v>189.25</v>
      </c>
    </row>
    <row r="1493" spans="1:5">
      <c r="A1493" s="16">
        <v>44946</v>
      </c>
      <c r="B1493" s="17">
        <f t="shared" si="46"/>
        <v>1</v>
      </c>
      <c r="C1493" s="61">
        <f t="shared" si="47"/>
        <v>2023</v>
      </c>
      <c r="D1493">
        <v>181.75</v>
      </c>
      <c r="E1493">
        <v>189.75</v>
      </c>
    </row>
    <row r="1494" spans="1:5">
      <c r="A1494" s="16">
        <v>44949</v>
      </c>
      <c r="B1494" s="17">
        <f t="shared" si="46"/>
        <v>1</v>
      </c>
      <c r="C1494" s="61">
        <f t="shared" si="47"/>
        <v>2023</v>
      </c>
      <c r="D1494">
        <v>183.25</v>
      </c>
      <c r="E1494">
        <v>191.25</v>
      </c>
    </row>
    <row r="1495" spans="1:5">
      <c r="A1495" s="16">
        <v>44950</v>
      </c>
      <c r="B1495" s="17">
        <f t="shared" si="46"/>
        <v>1</v>
      </c>
      <c r="C1495" s="61">
        <f t="shared" si="47"/>
        <v>2023</v>
      </c>
      <c r="D1495">
        <v>183.5</v>
      </c>
      <c r="E1495">
        <v>191.5</v>
      </c>
    </row>
    <row r="1496" spans="1:5">
      <c r="A1496" s="16">
        <v>44951</v>
      </c>
      <c r="B1496" s="17">
        <f t="shared" si="46"/>
        <v>1</v>
      </c>
      <c r="C1496" s="61">
        <f t="shared" si="47"/>
        <v>2023</v>
      </c>
      <c r="D1496">
        <v>183.5</v>
      </c>
      <c r="E1496">
        <v>191.5</v>
      </c>
    </row>
    <row r="1497" spans="1:5">
      <c r="A1497" s="16">
        <v>44952</v>
      </c>
      <c r="B1497" s="17">
        <f t="shared" si="46"/>
        <v>1</v>
      </c>
      <c r="C1497" s="61">
        <f t="shared" si="47"/>
        <v>2023</v>
      </c>
      <c r="D1497">
        <v>184.25</v>
      </c>
      <c r="E1497">
        <v>192.25</v>
      </c>
    </row>
    <row r="1498" spans="1:5">
      <c r="A1498" s="16">
        <v>44953</v>
      </c>
      <c r="B1498" s="17">
        <f t="shared" si="46"/>
        <v>1</v>
      </c>
      <c r="C1498" s="61">
        <f t="shared" si="47"/>
        <v>2023</v>
      </c>
      <c r="D1498">
        <v>184.25</v>
      </c>
      <c r="E1498">
        <v>192.25</v>
      </c>
    </row>
    <row r="1499" spans="1:5">
      <c r="A1499" s="16">
        <v>44956</v>
      </c>
      <c r="B1499" s="17">
        <f t="shared" si="46"/>
        <v>1</v>
      </c>
      <c r="C1499" s="61">
        <f t="shared" si="47"/>
        <v>2023</v>
      </c>
      <c r="D1499">
        <v>185.25</v>
      </c>
      <c r="E1499">
        <v>193.25</v>
      </c>
    </row>
    <row r="1500" spans="1:5">
      <c r="A1500" s="16">
        <v>44957</v>
      </c>
      <c r="B1500" s="17">
        <f t="shared" si="46"/>
        <v>1</v>
      </c>
      <c r="C1500" s="61">
        <f t="shared" si="47"/>
        <v>2023</v>
      </c>
      <c r="D1500">
        <v>186</v>
      </c>
      <c r="E1500">
        <v>194</v>
      </c>
    </row>
    <row r="1501" spans="1:5">
      <c r="A1501" s="16">
        <v>44958</v>
      </c>
      <c r="B1501" s="17">
        <f t="shared" si="46"/>
        <v>2</v>
      </c>
      <c r="C1501" s="61">
        <f t="shared" si="47"/>
        <v>2023</v>
      </c>
      <c r="D1501">
        <v>186.5</v>
      </c>
      <c r="E1501">
        <v>194.5</v>
      </c>
    </row>
    <row r="1502" spans="1:5">
      <c r="A1502" s="16">
        <v>44959</v>
      </c>
      <c r="B1502" s="17">
        <f t="shared" si="46"/>
        <v>2</v>
      </c>
      <c r="C1502" s="61">
        <f t="shared" si="47"/>
        <v>2023</v>
      </c>
      <c r="D1502">
        <v>186.5</v>
      </c>
      <c r="E1502">
        <v>194.5</v>
      </c>
    </row>
    <row r="1503" spans="1:5">
      <c r="A1503" s="16">
        <v>44960</v>
      </c>
      <c r="B1503" s="17">
        <f t="shared" si="46"/>
        <v>2</v>
      </c>
      <c r="C1503" s="61">
        <f t="shared" si="47"/>
        <v>2023</v>
      </c>
      <c r="D1503">
        <v>187</v>
      </c>
      <c r="E1503">
        <v>195</v>
      </c>
    </row>
    <row r="1504" spans="1:5">
      <c r="A1504" s="16">
        <v>44963</v>
      </c>
      <c r="B1504" s="17">
        <f t="shared" si="46"/>
        <v>2</v>
      </c>
      <c r="C1504" s="61">
        <f t="shared" si="47"/>
        <v>2023</v>
      </c>
      <c r="D1504">
        <v>188</v>
      </c>
      <c r="E1504">
        <v>196</v>
      </c>
    </row>
    <row r="1505" spans="1:5">
      <c r="A1505" s="16">
        <v>44964</v>
      </c>
      <c r="B1505" s="17">
        <f t="shared" si="46"/>
        <v>2</v>
      </c>
      <c r="C1505" s="61">
        <f t="shared" si="47"/>
        <v>2023</v>
      </c>
      <c r="D1505">
        <v>188.25</v>
      </c>
      <c r="E1505">
        <v>196.25</v>
      </c>
    </row>
    <row r="1506" spans="1:5">
      <c r="A1506" s="16">
        <v>44965</v>
      </c>
      <c r="B1506" s="17">
        <f t="shared" si="46"/>
        <v>2</v>
      </c>
      <c r="C1506" s="61">
        <f t="shared" si="47"/>
        <v>2023</v>
      </c>
      <c r="D1506">
        <v>188.25</v>
      </c>
      <c r="E1506">
        <v>196.25</v>
      </c>
    </row>
    <row r="1507" spans="1:5">
      <c r="A1507" s="16">
        <v>44966</v>
      </c>
      <c r="B1507" s="17">
        <f t="shared" si="46"/>
        <v>2</v>
      </c>
      <c r="C1507" s="61">
        <f t="shared" si="47"/>
        <v>2023</v>
      </c>
      <c r="D1507">
        <v>188.25</v>
      </c>
      <c r="E1507">
        <v>196.25</v>
      </c>
    </row>
    <row r="1508" spans="1:5">
      <c r="A1508" s="16">
        <v>44967</v>
      </c>
      <c r="B1508" s="17">
        <f t="shared" si="46"/>
        <v>2</v>
      </c>
      <c r="C1508" s="61">
        <f t="shared" si="47"/>
        <v>2023</v>
      </c>
      <c r="D1508">
        <v>189.25</v>
      </c>
      <c r="E1508">
        <v>197.25</v>
      </c>
    </row>
    <row r="1509" spans="1:5">
      <c r="A1509" s="16">
        <v>44970</v>
      </c>
      <c r="B1509" s="17">
        <f t="shared" si="46"/>
        <v>2</v>
      </c>
      <c r="C1509" s="61">
        <f t="shared" si="47"/>
        <v>2023</v>
      </c>
      <c r="D1509">
        <v>189.75</v>
      </c>
      <c r="E1509">
        <v>197.75</v>
      </c>
    </row>
    <row r="1510" spans="1:5">
      <c r="A1510" s="16">
        <v>44971</v>
      </c>
      <c r="B1510" s="17">
        <f t="shared" si="46"/>
        <v>2</v>
      </c>
      <c r="C1510" s="61">
        <f t="shared" si="47"/>
        <v>2023</v>
      </c>
      <c r="D1510">
        <v>190</v>
      </c>
      <c r="E1510">
        <v>198</v>
      </c>
    </row>
    <row r="1511" spans="1:5">
      <c r="A1511" s="16">
        <v>44972</v>
      </c>
      <c r="B1511" s="17">
        <f t="shared" si="46"/>
        <v>2</v>
      </c>
      <c r="C1511" s="61">
        <f t="shared" si="47"/>
        <v>2023</v>
      </c>
      <c r="D1511">
        <v>190.25</v>
      </c>
      <c r="E1511">
        <v>198.25</v>
      </c>
    </row>
    <row r="1512" spans="1:5">
      <c r="A1512" s="16">
        <v>44973</v>
      </c>
      <c r="B1512" s="17">
        <f t="shared" si="46"/>
        <v>2</v>
      </c>
      <c r="C1512" s="61">
        <f t="shared" si="47"/>
        <v>2023</v>
      </c>
      <c r="D1512">
        <v>190.5</v>
      </c>
      <c r="E1512">
        <v>198.5</v>
      </c>
    </row>
    <row r="1513" spans="1:5">
      <c r="A1513" s="16">
        <v>44974</v>
      </c>
      <c r="B1513" s="17">
        <f t="shared" si="46"/>
        <v>2</v>
      </c>
      <c r="C1513" s="61">
        <f t="shared" si="47"/>
        <v>2023</v>
      </c>
      <c r="D1513">
        <v>191.25</v>
      </c>
      <c r="E1513">
        <v>199.25</v>
      </c>
    </row>
    <row r="1514" spans="1:5">
      <c r="A1514" s="16">
        <v>44979</v>
      </c>
      <c r="B1514" s="17">
        <f t="shared" si="46"/>
        <v>2</v>
      </c>
      <c r="C1514" s="61">
        <f t="shared" si="47"/>
        <v>2023</v>
      </c>
      <c r="D1514">
        <v>192.5</v>
      </c>
      <c r="E1514">
        <v>200.5</v>
      </c>
    </row>
    <row r="1515" spans="1:5">
      <c r="A1515" s="16">
        <v>44980</v>
      </c>
      <c r="B1515" s="17">
        <f t="shared" si="46"/>
        <v>2</v>
      </c>
      <c r="C1515" s="61">
        <f t="shared" si="47"/>
        <v>2023</v>
      </c>
      <c r="D1515">
        <v>194</v>
      </c>
      <c r="E1515">
        <v>202</v>
      </c>
    </row>
    <row r="1516" spans="1:5">
      <c r="A1516" s="16">
        <v>44981</v>
      </c>
      <c r="B1516" s="17">
        <f t="shared" si="46"/>
        <v>2</v>
      </c>
      <c r="C1516" s="61">
        <f t="shared" si="47"/>
        <v>2023</v>
      </c>
      <c r="D1516">
        <v>194.25</v>
      </c>
      <c r="E1516">
        <v>202.25</v>
      </c>
    </row>
    <row r="1517" spans="1:5">
      <c r="A1517" s="16">
        <v>44984</v>
      </c>
      <c r="B1517" s="17">
        <f t="shared" si="46"/>
        <v>2</v>
      </c>
      <c r="C1517" s="61">
        <f t="shared" si="47"/>
        <v>2023</v>
      </c>
      <c r="D1517">
        <v>195.5</v>
      </c>
      <c r="E1517">
        <v>203.5</v>
      </c>
    </row>
    <row r="1518" spans="1:5">
      <c r="A1518" s="16">
        <v>44985</v>
      </c>
      <c r="B1518" s="17">
        <f t="shared" si="46"/>
        <v>2</v>
      </c>
      <c r="C1518" s="61">
        <f t="shared" si="47"/>
        <v>2023</v>
      </c>
      <c r="D1518">
        <v>196</v>
      </c>
      <c r="E1518">
        <v>204</v>
      </c>
    </row>
    <row r="1519" spans="1:5">
      <c r="A1519" s="16">
        <v>44986</v>
      </c>
      <c r="B1519" s="17">
        <f t="shared" si="46"/>
        <v>3</v>
      </c>
      <c r="C1519" s="61">
        <f t="shared" si="47"/>
        <v>2023</v>
      </c>
      <c r="D1519">
        <v>196</v>
      </c>
      <c r="E1519">
        <v>204</v>
      </c>
    </row>
    <row r="1520" spans="1:5">
      <c r="A1520" s="16">
        <v>44987</v>
      </c>
      <c r="B1520" s="17">
        <f t="shared" si="46"/>
        <v>3</v>
      </c>
      <c r="C1520" s="61">
        <f t="shared" si="47"/>
        <v>2023</v>
      </c>
      <c r="D1520">
        <v>197</v>
      </c>
      <c r="E1520">
        <v>205</v>
      </c>
    </row>
    <row r="1521" spans="1:5">
      <c r="A1521" s="16">
        <v>44988</v>
      </c>
      <c r="B1521" s="17">
        <f t="shared" si="46"/>
        <v>3</v>
      </c>
      <c r="C1521" s="61">
        <f t="shared" si="47"/>
        <v>2023</v>
      </c>
      <c r="D1521">
        <v>197.5</v>
      </c>
      <c r="E1521">
        <v>205.5</v>
      </c>
    </row>
    <row r="1522" spans="1:5">
      <c r="A1522" s="16">
        <v>44991</v>
      </c>
      <c r="B1522" s="17">
        <f t="shared" si="46"/>
        <v>3</v>
      </c>
      <c r="C1522" s="61">
        <f t="shared" si="47"/>
        <v>2023</v>
      </c>
      <c r="D1522">
        <v>198.25</v>
      </c>
      <c r="E1522">
        <v>206.25</v>
      </c>
    </row>
    <row r="1523" spans="1:5">
      <c r="A1523" s="16">
        <v>44992</v>
      </c>
      <c r="B1523" s="17">
        <f t="shared" si="46"/>
        <v>3</v>
      </c>
      <c r="C1523" s="61">
        <f t="shared" si="47"/>
        <v>2023</v>
      </c>
      <c r="D1523">
        <v>198.25</v>
      </c>
      <c r="E1523">
        <v>206.25</v>
      </c>
    </row>
    <row r="1524" spans="1:5">
      <c r="A1524" s="16">
        <v>44993</v>
      </c>
      <c r="B1524" s="17">
        <f t="shared" si="46"/>
        <v>3</v>
      </c>
      <c r="C1524" s="61">
        <f t="shared" si="47"/>
        <v>2023</v>
      </c>
      <c r="D1524">
        <v>198.75</v>
      </c>
      <c r="E1524">
        <v>206.75</v>
      </c>
    </row>
    <row r="1525" spans="1:5">
      <c r="A1525" s="16">
        <v>44994</v>
      </c>
      <c r="B1525" s="17">
        <f t="shared" si="46"/>
        <v>3</v>
      </c>
      <c r="C1525" s="61">
        <f t="shared" si="47"/>
        <v>2023</v>
      </c>
      <c r="D1525">
        <v>198.75</v>
      </c>
      <c r="E1525">
        <v>206.75</v>
      </c>
    </row>
    <row r="1526" spans="1:5">
      <c r="A1526" s="16">
        <v>44995</v>
      </c>
      <c r="B1526" s="17">
        <f t="shared" si="46"/>
        <v>3</v>
      </c>
      <c r="C1526" s="61">
        <f t="shared" si="47"/>
        <v>2023</v>
      </c>
      <c r="D1526">
        <v>199</v>
      </c>
      <c r="E1526">
        <v>207</v>
      </c>
    </row>
    <row r="1527" spans="1:5">
      <c r="A1527" s="16">
        <v>44998</v>
      </c>
      <c r="B1527" s="17">
        <f t="shared" si="46"/>
        <v>3</v>
      </c>
      <c r="C1527" s="61">
        <f t="shared" si="47"/>
        <v>2023</v>
      </c>
      <c r="D1527">
        <v>200.25</v>
      </c>
      <c r="E1527">
        <v>208.25</v>
      </c>
    </row>
    <row r="1528" spans="1:5">
      <c r="A1528" s="16">
        <v>44999</v>
      </c>
      <c r="B1528" s="17">
        <f t="shared" si="46"/>
        <v>3</v>
      </c>
      <c r="C1528" s="61">
        <f t="shared" si="47"/>
        <v>2023</v>
      </c>
      <c r="D1528">
        <v>200.75</v>
      </c>
      <c r="E1528">
        <v>208.75</v>
      </c>
    </row>
    <row r="1529" spans="1:5">
      <c r="A1529" s="16">
        <v>45000</v>
      </c>
      <c r="B1529" s="17">
        <f t="shared" si="46"/>
        <v>3</v>
      </c>
      <c r="C1529" s="61">
        <f t="shared" si="47"/>
        <v>2023</v>
      </c>
      <c r="D1529">
        <v>201</v>
      </c>
      <c r="E1529">
        <v>209</v>
      </c>
    </row>
    <row r="1530" spans="1:5">
      <c r="A1530" s="16">
        <v>45001</v>
      </c>
      <c r="B1530" s="17">
        <f t="shared" si="46"/>
        <v>3</v>
      </c>
      <c r="C1530" s="61">
        <f t="shared" si="47"/>
        <v>2023</v>
      </c>
      <c r="D1530">
        <v>201.5</v>
      </c>
      <c r="E1530">
        <v>209.5</v>
      </c>
    </row>
    <row r="1531" spans="1:5">
      <c r="A1531" s="16">
        <v>45002</v>
      </c>
      <c r="B1531" s="17">
        <f t="shared" si="46"/>
        <v>3</v>
      </c>
      <c r="C1531" s="61">
        <f t="shared" si="47"/>
        <v>2023</v>
      </c>
      <c r="D1531">
        <v>202</v>
      </c>
      <c r="E1531">
        <v>210</v>
      </c>
    </row>
    <row r="1532" spans="1:5">
      <c r="A1532" s="16">
        <v>45005</v>
      </c>
      <c r="B1532" s="17">
        <f t="shared" si="46"/>
        <v>3</v>
      </c>
      <c r="C1532" s="61">
        <f t="shared" si="47"/>
        <v>2023</v>
      </c>
      <c r="D1532">
        <v>203</v>
      </c>
      <c r="E1532">
        <v>211</v>
      </c>
    </row>
    <row r="1533" spans="1:5">
      <c r="A1533" s="16">
        <v>45006</v>
      </c>
      <c r="B1533" s="17">
        <f t="shared" si="46"/>
        <v>3</v>
      </c>
      <c r="C1533" s="61">
        <f t="shared" si="47"/>
        <v>2023</v>
      </c>
      <c r="D1533">
        <v>203.75</v>
      </c>
      <c r="E1533">
        <v>211.75</v>
      </c>
    </row>
    <row r="1534" spans="1:5">
      <c r="A1534" s="16">
        <v>45007</v>
      </c>
      <c r="B1534" s="17">
        <f t="shared" si="46"/>
        <v>3</v>
      </c>
      <c r="C1534" s="61">
        <f t="shared" si="47"/>
        <v>2023</v>
      </c>
      <c r="D1534">
        <v>204.25</v>
      </c>
      <c r="E1534">
        <v>212.25</v>
      </c>
    </row>
    <row r="1535" spans="1:5">
      <c r="A1535" s="16">
        <v>45008</v>
      </c>
      <c r="B1535" s="17">
        <f t="shared" si="46"/>
        <v>3</v>
      </c>
      <c r="C1535" s="61">
        <f t="shared" si="47"/>
        <v>2023</v>
      </c>
      <c r="D1535">
        <v>204.5</v>
      </c>
      <c r="E1535">
        <v>212.5</v>
      </c>
    </row>
    <row r="1536" spans="1:5">
      <c r="A1536" s="16">
        <v>45012</v>
      </c>
      <c r="B1536" s="17">
        <f t="shared" si="46"/>
        <v>3</v>
      </c>
      <c r="C1536" s="61">
        <f t="shared" si="47"/>
        <v>2023</v>
      </c>
      <c r="D1536">
        <v>205.5</v>
      </c>
      <c r="E1536">
        <v>213.5</v>
      </c>
    </row>
    <row r="1537" spans="1:5">
      <c r="A1537" s="16">
        <v>45013</v>
      </c>
      <c r="B1537" s="17">
        <f t="shared" si="46"/>
        <v>3</v>
      </c>
      <c r="C1537" s="61">
        <f t="shared" si="47"/>
        <v>2023</v>
      </c>
      <c r="D1537">
        <v>206.5</v>
      </c>
      <c r="E1537">
        <v>214.5</v>
      </c>
    </row>
    <row r="1538" spans="1:5">
      <c r="A1538" s="16">
        <v>45014</v>
      </c>
      <c r="B1538" s="17">
        <f t="shared" si="46"/>
        <v>3</v>
      </c>
      <c r="C1538" s="61">
        <f t="shared" si="47"/>
        <v>2023</v>
      </c>
      <c r="D1538">
        <v>207</v>
      </c>
      <c r="E1538">
        <v>215</v>
      </c>
    </row>
    <row r="1539" spans="1:5">
      <c r="A1539" s="16">
        <v>45015</v>
      </c>
      <c r="B1539" s="17">
        <f t="shared" ref="B1539:B1602" si="48">+MONTH(A1539)</f>
        <v>3</v>
      </c>
      <c r="C1539" s="61">
        <f t="shared" ref="C1539:C1602" si="49">+YEAR(A1539)</f>
        <v>2023</v>
      </c>
      <c r="D1539">
        <v>207.5</v>
      </c>
      <c r="E1539">
        <v>215.5</v>
      </c>
    </row>
    <row r="1540" spans="1:5">
      <c r="A1540" s="16">
        <v>45016</v>
      </c>
      <c r="B1540" s="17">
        <f t="shared" si="48"/>
        <v>3</v>
      </c>
      <c r="C1540" s="61">
        <f t="shared" si="49"/>
        <v>2023</v>
      </c>
      <c r="D1540">
        <v>207.5</v>
      </c>
      <c r="E1540">
        <v>215.5</v>
      </c>
    </row>
    <row r="1541" spans="1:5">
      <c r="A1541" s="16">
        <v>45019</v>
      </c>
      <c r="B1541" s="17">
        <f t="shared" si="48"/>
        <v>4</v>
      </c>
      <c r="C1541" s="61">
        <f t="shared" si="49"/>
        <v>2023</v>
      </c>
      <c r="D1541">
        <v>208.5</v>
      </c>
      <c r="E1541">
        <v>216.5</v>
      </c>
    </row>
    <row r="1542" spans="1:5">
      <c r="A1542" s="16">
        <v>45020</v>
      </c>
      <c r="B1542" s="17">
        <f t="shared" si="48"/>
        <v>4</v>
      </c>
      <c r="C1542" s="61">
        <f t="shared" si="49"/>
        <v>2023</v>
      </c>
      <c r="D1542">
        <v>209.5</v>
      </c>
      <c r="E1542">
        <v>217.5</v>
      </c>
    </row>
    <row r="1543" spans="1:5">
      <c r="A1543" s="16">
        <v>45021</v>
      </c>
      <c r="B1543" s="17">
        <f t="shared" si="48"/>
        <v>4</v>
      </c>
      <c r="C1543" s="61">
        <f t="shared" si="49"/>
        <v>2023</v>
      </c>
      <c r="D1543">
        <v>210.5</v>
      </c>
      <c r="E1543">
        <v>218.5</v>
      </c>
    </row>
    <row r="1544" spans="1:5">
      <c r="A1544" s="16">
        <v>45026</v>
      </c>
      <c r="B1544" s="17">
        <f t="shared" si="48"/>
        <v>4</v>
      </c>
      <c r="C1544" s="61">
        <f t="shared" si="49"/>
        <v>2023</v>
      </c>
      <c r="D1544">
        <v>212.25</v>
      </c>
      <c r="E1544">
        <v>220.25</v>
      </c>
    </row>
    <row r="1545" spans="1:5">
      <c r="A1545" s="16">
        <v>45027</v>
      </c>
      <c r="B1545" s="17">
        <f t="shared" si="48"/>
        <v>4</v>
      </c>
      <c r="C1545" s="61">
        <f t="shared" si="49"/>
        <v>2023</v>
      </c>
      <c r="D1545">
        <v>212.75</v>
      </c>
      <c r="E1545">
        <v>220.75</v>
      </c>
    </row>
    <row r="1546" spans="1:5">
      <c r="A1546" s="16">
        <v>45028</v>
      </c>
      <c r="B1546" s="17">
        <f t="shared" si="48"/>
        <v>4</v>
      </c>
      <c r="C1546" s="61">
        <f t="shared" si="49"/>
        <v>2023</v>
      </c>
      <c r="D1546">
        <v>212.75</v>
      </c>
      <c r="E1546">
        <v>220.75</v>
      </c>
    </row>
    <row r="1547" spans="1:5">
      <c r="A1547" s="16">
        <v>45029</v>
      </c>
      <c r="B1547" s="17">
        <f t="shared" si="48"/>
        <v>4</v>
      </c>
      <c r="C1547" s="61">
        <f t="shared" si="49"/>
        <v>2023</v>
      </c>
      <c r="D1547">
        <v>212.75</v>
      </c>
      <c r="E1547">
        <v>220.75</v>
      </c>
    </row>
    <row r="1548" spans="1:5">
      <c r="A1548" s="16">
        <v>45030</v>
      </c>
      <c r="B1548" s="17">
        <f t="shared" si="48"/>
        <v>4</v>
      </c>
      <c r="C1548" s="61">
        <f t="shared" si="49"/>
        <v>2023</v>
      </c>
      <c r="D1548">
        <v>213</v>
      </c>
      <c r="E1548">
        <v>221</v>
      </c>
    </row>
    <row r="1549" spans="1:5">
      <c r="A1549" s="16">
        <v>45033</v>
      </c>
      <c r="B1549" s="17">
        <f t="shared" si="48"/>
        <v>4</v>
      </c>
      <c r="C1549" s="61">
        <f t="shared" si="49"/>
        <v>2023</v>
      </c>
      <c r="D1549">
        <v>214.5</v>
      </c>
      <c r="E1549">
        <v>222.5</v>
      </c>
    </row>
    <row r="1550" spans="1:5">
      <c r="A1550" s="16">
        <v>45034</v>
      </c>
      <c r="B1550" s="17">
        <f t="shared" si="48"/>
        <v>4</v>
      </c>
      <c r="C1550" s="61">
        <f t="shared" si="49"/>
        <v>2023</v>
      </c>
      <c r="D1550">
        <v>215</v>
      </c>
      <c r="E1550">
        <v>223</v>
      </c>
    </row>
    <row r="1551" spans="1:5">
      <c r="A1551" s="16">
        <v>45035</v>
      </c>
      <c r="B1551" s="17">
        <f t="shared" si="48"/>
        <v>4</v>
      </c>
      <c r="C1551" s="61">
        <f t="shared" si="49"/>
        <v>2023</v>
      </c>
      <c r="D1551">
        <v>216</v>
      </c>
      <c r="E1551">
        <v>224</v>
      </c>
    </row>
    <row r="1552" spans="1:5">
      <c r="A1552" s="16">
        <v>45036</v>
      </c>
      <c r="B1552" s="17">
        <f t="shared" si="48"/>
        <v>4</v>
      </c>
      <c r="C1552" s="61">
        <f t="shared" si="49"/>
        <v>2023</v>
      </c>
      <c r="D1552">
        <v>216.5</v>
      </c>
      <c r="E1552">
        <v>224.5</v>
      </c>
    </row>
    <row r="1553" spans="1:5">
      <c r="A1553" s="16">
        <v>45037</v>
      </c>
      <c r="B1553" s="17">
        <f t="shared" si="48"/>
        <v>4</v>
      </c>
      <c r="C1553" s="61">
        <f t="shared" si="49"/>
        <v>2023</v>
      </c>
      <c r="D1553">
        <v>217</v>
      </c>
      <c r="E1553">
        <v>225</v>
      </c>
    </row>
    <row r="1554" spans="1:5">
      <c r="A1554" s="16">
        <v>45040</v>
      </c>
      <c r="B1554" s="17">
        <f t="shared" si="48"/>
        <v>4</v>
      </c>
      <c r="C1554" s="61">
        <f t="shared" si="49"/>
        <v>2023</v>
      </c>
      <c r="D1554">
        <v>218</v>
      </c>
      <c r="E1554">
        <v>226</v>
      </c>
    </row>
    <row r="1555" spans="1:5">
      <c r="A1555" s="16">
        <v>45041</v>
      </c>
      <c r="B1555" s="17">
        <f t="shared" si="48"/>
        <v>4</v>
      </c>
      <c r="C1555" s="61">
        <f t="shared" si="49"/>
        <v>2023</v>
      </c>
      <c r="D1555">
        <v>218.5</v>
      </c>
      <c r="E1555">
        <v>226.5</v>
      </c>
    </row>
    <row r="1556" spans="1:5">
      <c r="A1556" s="16">
        <v>45042</v>
      </c>
      <c r="B1556" s="17">
        <f t="shared" si="48"/>
        <v>4</v>
      </c>
      <c r="C1556" s="61">
        <f t="shared" si="49"/>
        <v>2023</v>
      </c>
      <c r="D1556">
        <v>219.5</v>
      </c>
      <c r="E1556">
        <v>227.5</v>
      </c>
    </row>
    <row r="1557" spans="1:5">
      <c r="A1557" s="16">
        <v>45043</v>
      </c>
      <c r="B1557" s="17">
        <f t="shared" si="48"/>
        <v>4</v>
      </c>
      <c r="C1557" s="61">
        <f t="shared" si="49"/>
        <v>2023</v>
      </c>
      <c r="D1557">
        <v>220.5</v>
      </c>
      <c r="E1557">
        <v>228.5</v>
      </c>
    </row>
    <row r="1558" spans="1:5">
      <c r="A1558" s="16">
        <v>45044</v>
      </c>
      <c r="B1558" s="17">
        <f t="shared" si="48"/>
        <v>4</v>
      </c>
      <c r="C1558" s="61">
        <f t="shared" si="49"/>
        <v>2023</v>
      </c>
      <c r="D1558">
        <v>221</v>
      </c>
      <c r="E1558">
        <v>229</v>
      </c>
    </row>
    <row r="1559" spans="1:5">
      <c r="A1559" s="16">
        <v>45048</v>
      </c>
      <c r="B1559" s="17">
        <f t="shared" si="48"/>
        <v>5</v>
      </c>
      <c r="C1559" s="61">
        <f t="shared" si="49"/>
        <v>2023</v>
      </c>
      <c r="D1559">
        <v>222.5</v>
      </c>
      <c r="E1559">
        <v>230.5</v>
      </c>
    </row>
    <row r="1560" spans="1:5">
      <c r="A1560" s="16">
        <v>45049</v>
      </c>
      <c r="B1560" s="17">
        <f t="shared" si="48"/>
        <v>5</v>
      </c>
      <c r="C1560" s="61">
        <f t="shared" si="49"/>
        <v>2023</v>
      </c>
      <c r="D1560">
        <v>224</v>
      </c>
      <c r="E1560">
        <v>232</v>
      </c>
    </row>
    <row r="1561" spans="1:5">
      <c r="A1561" s="16">
        <v>45050</v>
      </c>
      <c r="B1561" s="17">
        <f t="shared" si="48"/>
        <v>5</v>
      </c>
      <c r="C1561" s="61">
        <f t="shared" si="49"/>
        <v>2023</v>
      </c>
      <c r="D1561">
        <v>225</v>
      </c>
      <c r="E1561">
        <v>233</v>
      </c>
    </row>
    <row r="1562" spans="1:5">
      <c r="A1562" s="16">
        <v>45051</v>
      </c>
      <c r="B1562" s="17">
        <f t="shared" si="48"/>
        <v>5</v>
      </c>
      <c r="C1562" s="61">
        <f t="shared" si="49"/>
        <v>2023</v>
      </c>
      <c r="D1562">
        <v>226</v>
      </c>
      <c r="E1562">
        <v>234</v>
      </c>
    </row>
    <row r="1563" spans="1:5">
      <c r="A1563" s="16">
        <v>45054</v>
      </c>
      <c r="B1563" s="17">
        <f t="shared" si="48"/>
        <v>5</v>
      </c>
      <c r="C1563" s="61">
        <f t="shared" si="49"/>
        <v>2023</v>
      </c>
      <c r="D1563">
        <v>228</v>
      </c>
      <c r="E1563">
        <v>236</v>
      </c>
    </row>
    <row r="1564" spans="1:5">
      <c r="A1564" s="16">
        <v>45055</v>
      </c>
      <c r="B1564" s="17">
        <f t="shared" si="48"/>
        <v>5</v>
      </c>
      <c r="C1564" s="61">
        <f t="shared" si="49"/>
        <v>2023</v>
      </c>
      <c r="D1564">
        <v>227</v>
      </c>
      <c r="E1564">
        <v>237</v>
      </c>
    </row>
    <row r="1565" spans="1:5">
      <c r="A1565" s="16">
        <v>45056</v>
      </c>
      <c r="B1565" s="17">
        <f t="shared" si="48"/>
        <v>5</v>
      </c>
      <c r="C1565" s="61">
        <f t="shared" si="49"/>
        <v>2023</v>
      </c>
      <c r="D1565">
        <v>227.5</v>
      </c>
      <c r="E1565">
        <v>237.5</v>
      </c>
    </row>
    <row r="1566" spans="1:5">
      <c r="A1566" s="16">
        <v>45057</v>
      </c>
      <c r="B1566" s="17">
        <f t="shared" si="48"/>
        <v>5</v>
      </c>
      <c r="C1566" s="61">
        <f t="shared" si="49"/>
        <v>2023</v>
      </c>
      <c r="D1566">
        <v>228</v>
      </c>
      <c r="E1566">
        <v>238</v>
      </c>
    </row>
    <row r="1567" spans="1:5">
      <c r="A1567" s="16">
        <v>45058</v>
      </c>
      <c r="B1567" s="17">
        <f t="shared" si="48"/>
        <v>5</v>
      </c>
      <c r="C1567" s="61">
        <f t="shared" si="49"/>
        <v>2023</v>
      </c>
      <c r="D1567">
        <v>228.5</v>
      </c>
      <c r="E1567">
        <v>238.5</v>
      </c>
    </row>
    <row r="1568" spans="1:5">
      <c r="A1568" s="16">
        <v>45061</v>
      </c>
      <c r="B1568" s="17">
        <f t="shared" si="48"/>
        <v>5</v>
      </c>
      <c r="C1568" s="61">
        <f t="shared" si="49"/>
        <v>2023</v>
      </c>
      <c r="D1568">
        <v>230</v>
      </c>
      <c r="E1568">
        <v>240</v>
      </c>
    </row>
    <row r="1569" spans="1:5">
      <c r="A1569" s="16">
        <v>45062</v>
      </c>
      <c r="B1569" s="17">
        <f t="shared" si="48"/>
        <v>5</v>
      </c>
      <c r="C1569" s="61">
        <f t="shared" si="49"/>
        <v>2023</v>
      </c>
      <c r="D1569">
        <v>230.5</v>
      </c>
      <c r="E1569">
        <v>240.5</v>
      </c>
    </row>
    <row r="1570" spans="1:5">
      <c r="A1570" s="16">
        <v>45063</v>
      </c>
      <c r="B1570" s="17">
        <f t="shared" si="48"/>
        <v>5</v>
      </c>
      <c r="C1570" s="61">
        <f t="shared" si="49"/>
        <v>2023</v>
      </c>
      <c r="D1570">
        <v>231</v>
      </c>
      <c r="E1570">
        <v>241</v>
      </c>
    </row>
    <row r="1571" spans="1:5">
      <c r="A1571" s="16">
        <v>45064</v>
      </c>
      <c r="B1571" s="17">
        <f t="shared" si="48"/>
        <v>5</v>
      </c>
      <c r="C1571" s="61">
        <f t="shared" si="49"/>
        <v>2023</v>
      </c>
      <c r="D1571">
        <v>231.5</v>
      </c>
      <c r="E1571">
        <v>241.5</v>
      </c>
    </row>
    <row r="1572" spans="1:5">
      <c r="A1572" s="16">
        <v>45065</v>
      </c>
      <c r="B1572" s="17">
        <f t="shared" si="48"/>
        <v>5</v>
      </c>
      <c r="C1572" s="61">
        <f t="shared" si="49"/>
        <v>2023</v>
      </c>
      <c r="D1572">
        <v>232</v>
      </c>
      <c r="E1572">
        <v>242</v>
      </c>
    </row>
    <row r="1573" spans="1:5">
      <c r="A1573" s="16">
        <v>45068</v>
      </c>
      <c r="B1573" s="17">
        <f t="shared" si="48"/>
        <v>5</v>
      </c>
      <c r="C1573" s="61">
        <f t="shared" si="49"/>
        <v>2023</v>
      </c>
      <c r="D1573">
        <v>233.5</v>
      </c>
      <c r="E1573">
        <v>243.5</v>
      </c>
    </row>
    <row r="1574" spans="1:5">
      <c r="A1574" s="16">
        <v>45069</v>
      </c>
      <c r="B1574" s="17">
        <f t="shared" si="48"/>
        <v>5</v>
      </c>
      <c r="C1574" s="61">
        <f t="shared" si="49"/>
        <v>2023</v>
      </c>
      <c r="D1574">
        <v>234</v>
      </c>
      <c r="E1574">
        <v>244</v>
      </c>
    </row>
    <row r="1575" spans="1:5">
      <c r="A1575" s="16">
        <v>45070</v>
      </c>
      <c r="B1575" s="17">
        <f t="shared" si="48"/>
        <v>5</v>
      </c>
      <c r="C1575" s="61">
        <f t="shared" si="49"/>
        <v>2023</v>
      </c>
      <c r="D1575">
        <v>235</v>
      </c>
      <c r="E1575">
        <v>245</v>
      </c>
    </row>
    <row r="1576" spans="1:5">
      <c r="A1576" s="16">
        <v>45075</v>
      </c>
      <c r="B1576" s="17">
        <f t="shared" si="48"/>
        <v>5</v>
      </c>
      <c r="C1576" s="61">
        <f t="shared" si="49"/>
        <v>2023</v>
      </c>
      <c r="D1576">
        <v>238</v>
      </c>
      <c r="E1576">
        <v>248</v>
      </c>
    </row>
    <row r="1577" spans="1:5">
      <c r="A1577" s="16">
        <v>45076</v>
      </c>
      <c r="B1577" s="17">
        <f t="shared" si="48"/>
        <v>5</v>
      </c>
      <c r="C1577" s="61">
        <f t="shared" si="49"/>
        <v>2023</v>
      </c>
      <c r="D1577">
        <v>237.5</v>
      </c>
      <c r="E1577">
        <v>248.5</v>
      </c>
    </row>
    <row r="1578" spans="1:5">
      <c r="A1578" s="16">
        <v>45077</v>
      </c>
      <c r="B1578" s="17">
        <f t="shared" si="48"/>
        <v>5</v>
      </c>
      <c r="C1578" s="61">
        <f t="shared" si="49"/>
        <v>2023</v>
      </c>
      <c r="D1578">
        <v>237</v>
      </c>
      <c r="E1578">
        <v>249</v>
      </c>
    </row>
    <row r="1579" spans="1:5">
      <c r="A1579" s="16">
        <v>45078</v>
      </c>
      <c r="B1579" s="17">
        <f t="shared" si="48"/>
        <v>6</v>
      </c>
      <c r="C1579" s="61">
        <f t="shared" si="49"/>
        <v>2023</v>
      </c>
      <c r="D1579">
        <v>237.5</v>
      </c>
      <c r="E1579">
        <v>249.5</v>
      </c>
    </row>
    <row r="1580" spans="1:5">
      <c r="A1580" s="16">
        <v>45079</v>
      </c>
      <c r="B1580" s="17">
        <f t="shared" si="48"/>
        <v>6</v>
      </c>
      <c r="C1580" s="61">
        <f t="shared" si="49"/>
        <v>2023</v>
      </c>
      <c r="D1580">
        <v>238.5</v>
      </c>
      <c r="E1580">
        <v>250.5</v>
      </c>
    </row>
    <row r="1581" spans="1:5">
      <c r="A1581" s="16">
        <v>45082</v>
      </c>
      <c r="B1581" s="17">
        <f t="shared" si="48"/>
        <v>6</v>
      </c>
      <c r="C1581" s="61">
        <f t="shared" si="49"/>
        <v>2023</v>
      </c>
      <c r="D1581">
        <v>239.5</v>
      </c>
      <c r="E1581">
        <v>251.5</v>
      </c>
    </row>
    <row r="1582" spans="1:5">
      <c r="A1582" s="16">
        <v>45083</v>
      </c>
      <c r="B1582" s="17">
        <f t="shared" si="48"/>
        <v>6</v>
      </c>
      <c r="C1582" s="61">
        <f t="shared" si="49"/>
        <v>2023</v>
      </c>
      <c r="D1582">
        <v>240.5</v>
      </c>
      <c r="E1582">
        <v>252.5</v>
      </c>
    </row>
    <row r="1583" spans="1:5">
      <c r="A1583" s="16">
        <v>45084</v>
      </c>
      <c r="B1583" s="17">
        <f t="shared" si="48"/>
        <v>6</v>
      </c>
      <c r="C1583" s="61">
        <f t="shared" si="49"/>
        <v>2023</v>
      </c>
      <c r="D1583">
        <v>240.5</v>
      </c>
      <c r="E1583">
        <v>252.5</v>
      </c>
    </row>
    <row r="1584" spans="1:5">
      <c r="A1584" s="16">
        <v>45085</v>
      </c>
      <c r="B1584" s="17">
        <f t="shared" si="48"/>
        <v>6</v>
      </c>
      <c r="C1584" s="61">
        <f t="shared" si="49"/>
        <v>2023</v>
      </c>
      <c r="D1584">
        <v>241</v>
      </c>
      <c r="E1584">
        <v>254</v>
      </c>
    </row>
    <row r="1585" spans="1:5">
      <c r="A1585" s="16">
        <v>45086</v>
      </c>
      <c r="B1585" s="17">
        <f t="shared" si="48"/>
        <v>6</v>
      </c>
      <c r="C1585" s="61">
        <f t="shared" si="49"/>
        <v>2023</v>
      </c>
      <c r="D1585">
        <v>241.5</v>
      </c>
      <c r="E1585">
        <v>254.5</v>
      </c>
    </row>
    <row r="1586" spans="1:5">
      <c r="A1586" s="16">
        <v>45089</v>
      </c>
      <c r="B1586" s="17">
        <f t="shared" si="48"/>
        <v>6</v>
      </c>
      <c r="C1586" s="61">
        <f t="shared" si="49"/>
        <v>2023</v>
      </c>
      <c r="D1586">
        <v>242.5</v>
      </c>
      <c r="E1586">
        <v>255.5</v>
      </c>
    </row>
    <row r="1587" spans="1:5">
      <c r="A1587" s="16">
        <v>45090</v>
      </c>
      <c r="B1587" s="17">
        <f t="shared" si="48"/>
        <v>6</v>
      </c>
      <c r="C1587" s="61">
        <f t="shared" si="49"/>
        <v>2023</v>
      </c>
      <c r="D1587">
        <v>243</v>
      </c>
      <c r="E1587">
        <v>256</v>
      </c>
    </row>
    <row r="1588" spans="1:5">
      <c r="A1588" s="16">
        <v>45091</v>
      </c>
      <c r="B1588" s="17">
        <f t="shared" si="48"/>
        <v>6</v>
      </c>
      <c r="C1588" s="61">
        <f t="shared" si="49"/>
        <v>2023</v>
      </c>
      <c r="D1588">
        <v>243.5</v>
      </c>
      <c r="E1588">
        <v>256.5</v>
      </c>
    </row>
    <row r="1589" spans="1:5">
      <c r="A1589" s="16">
        <v>45092</v>
      </c>
      <c r="B1589" s="17">
        <f t="shared" si="48"/>
        <v>6</v>
      </c>
      <c r="C1589" s="61">
        <f t="shared" si="49"/>
        <v>2023</v>
      </c>
      <c r="D1589">
        <v>245</v>
      </c>
      <c r="E1589">
        <v>258</v>
      </c>
    </row>
    <row r="1590" spans="1:5">
      <c r="A1590" s="16">
        <v>45093</v>
      </c>
      <c r="B1590" s="17">
        <f t="shared" si="48"/>
        <v>6</v>
      </c>
      <c r="C1590" s="61">
        <f t="shared" si="49"/>
        <v>2023</v>
      </c>
      <c r="D1590">
        <v>246</v>
      </c>
      <c r="E1590">
        <v>259</v>
      </c>
    </row>
    <row r="1591" spans="1:5">
      <c r="A1591" s="16">
        <v>45098</v>
      </c>
      <c r="B1591" s="17">
        <f t="shared" si="48"/>
        <v>6</v>
      </c>
      <c r="C1591" s="61">
        <f t="shared" si="49"/>
        <v>2023</v>
      </c>
      <c r="D1591">
        <v>249.5</v>
      </c>
      <c r="E1591">
        <v>262.5</v>
      </c>
    </row>
    <row r="1592" spans="1:5">
      <c r="A1592" s="16">
        <v>45099</v>
      </c>
      <c r="B1592" s="17">
        <f t="shared" si="48"/>
        <v>6</v>
      </c>
      <c r="C1592" s="61">
        <f t="shared" si="49"/>
        <v>2023</v>
      </c>
      <c r="D1592">
        <v>250.5</v>
      </c>
      <c r="E1592">
        <v>263.5</v>
      </c>
    </row>
    <row r="1593" spans="1:5">
      <c r="A1593" s="16">
        <v>45100</v>
      </c>
      <c r="B1593" s="17">
        <f t="shared" si="48"/>
        <v>6</v>
      </c>
      <c r="C1593" s="61">
        <f t="shared" si="49"/>
        <v>2023</v>
      </c>
      <c r="D1593">
        <v>251.5</v>
      </c>
      <c r="E1593">
        <v>264.5</v>
      </c>
    </row>
    <row r="1594" spans="1:5">
      <c r="A1594" s="16">
        <v>45103</v>
      </c>
      <c r="B1594" s="17">
        <f t="shared" si="48"/>
        <v>6</v>
      </c>
      <c r="C1594" s="61">
        <f t="shared" si="49"/>
        <v>2023</v>
      </c>
      <c r="D1594">
        <v>252.5</v>
      </c>
      <c r="E1594">
        <v>265.5</v>
      </c>
    </row>
    <row r="1595" spans="1:5">
      <c r="A1595" s="16">
        <v>45104</v>
      </c>
      <c r="B1595" s="17">
        <f t="shared" si="48"/>
        <v>6</v>
      </c>
      <c r="C1595" s="61">
        <f t="shared" si="49"/>
        <v>2023</v>
      </c>
      <c r="D1595">
        <v>253</v>
      </c>
      <c r="E1595">
        <v>266</v>
      </c>
    </row>
    <row r="1596" spans="1:5">
      <c r="A1596" s="16">
        <v>45105</v>
      </c>
      <c r="B1596" s="17">
        <f t="shared" si="48"/>
        <v>6</v>
      </c>
      <c r="C1596" s="61">
        <f t="shared" si="49"/>
        <v>2023</v>
      </c>
      <c r="D1596">
        <v>253.5</v>
      </c>
      <c r="E1596">
        <v>266.5</v>
      </c>
    </row>
    <row r="1597" spans="1:5">
      <c r="A1597" s="16">
        <v>45106</v>
      </c>
      <c r="B1597" s="17">
        <f t="shared" si="48"/>
        <v>6</v>
      </c>
      <c r="C1597" s="61">
        <f t="shared" si="49"/>
        <v>2023</v>
      </c>
      <c r="D1597">
        <v>254</v>
      </c>
      <c r="E1597">
        <v>267</v>
      </c>
    </row>
    <row r="1598" spans="1:5">
      <c r="A1598" s="16">
        <v>45107</v>
      </c>
      <c r="B1598" s="17">
        <f t="shared" si="48"/>
        <v>6</v>
      </c>
      <c r="C1598" s="61">
        <f t="shared" si="49"/>
        <v>2023</v>
      </c>
      <c r="D1598">
        <v>255</v>
      </c>
      <c r="E1598">
        <v>268</v>
      </c>
    </row>
    <row r="1599" spans="1:5">
      <c r="A1599" s="16">
        <v>45110</v>
      </c>
      <c r="B1599" s="17">
        <f t="shared" si="48"/>
        <v>7</v>
      </c>
      <c r="C1599" s="61">
        <f t="shared" si="49"/>
        <v>2023</v>
      </c>
      <c r="D1599">
        <v>257</v>
      </c>
      <c r="E1599">
        <v>270</v>
      </c>
    </row>
    <row r="1600" spans="1:5">
      <c r="A1600" s="16">
        <v>45111</v>
      </c>
      <c r="B1600" s="17">
        <f t="shared" si="48"/>
        <v>7</v>
      </c>
      <c r="C1600" s="61">
        <f t="shared" si="49"/>
        <v>2023</v>
      </c>
      <c r="D1600">
        <v>257.5</v>
      </c>
      <c r="E1600">
        <v>270.5</v>
      </c>
    </row>
    <row r="1601" spans="1:5">
      <c r="A1601" s="16">
        <v>45112</v>
      </c>
      <c r="B1601" s="17">
        <f t="shared" si="48"/>
        <v>7</v>
      </c>
      <c r="C1601" s="61">
        <f t="shared" si="49"/>
        <v>2023</v>
      </c>
      <c r="D1601">
        <v>258.5</v>
      </c>
      <c r="E1601">
        <v>271.5</v>
      </c>
    </row>
    <row r="1602" spans="1:5">
      <c r="A1602" s="16">
        <v>45113</v>
      </c>
      <c r="B1602" s="17">
        <f t="shared" si="48"/>
        <v>7</v>
      </c>
      <c r="C1602" s="61">
        <f t="shared" si="49"/>
        <v>2023</v>
      </c>
      <c r="D1602">
        <v>259</v>
      </c>
      <c r="E1602">
        <v>272</v>
      </c>
    </row>
    <row r="1603" spans="1:5">
      <c r="A1603" s="16">
        <v>45114</v>
      </c>
      <c r="B1603" s="17">
        <f t="shared" ref="B1603:B1666" si="50">+MONTH(A1603)</f>
        <v>7</v>
      </c>
      <c r="C1603" s="61">
        <f t="shared" ref="C1603:C1666" si="51">+YEAR(A1603)</f>
        <v>2023</v>
      </c>
      <c r="D1603">
        <v>260</v>
      </c>
      <c r="E1603">
        <v>273</v>
      </c>
    </row>
    <row r="1604" spans="1:5">
      <c r="A1604" s="16">
        <v>45117</v>
      </c>
      <c r="B1604" s="17">
        <f t="shared" si="50"/>
        <v>7</v>
      </c>
      <c r="C1604" s="61">
        <f t="shared" si="51"/>
        <v>2023</v>
      </c>
      <c r="D1604">
        <v>261.5</v>
      </c>
      <c r="E1604">
        <v>274.5</v>
      </c>
    </row>
    <row r="1605" spans="1:5">
      <c r="A1605" s="16">
        <v>45118</v>
      </c>
      <c r="B1605" s="17">
        <f t="shared" si="50"/>
        <v>7</v>
      </c>
      <c r="C1605" s="61">
        <f t="shared" si="51"/>
        <v>2023</v>
      </c>
      <c r="D1605">
        <v>262</v>
      </c>
      <c r="E1605">
        <v>275</v>
      </c>
    </row>
    <row r="1606" spans="1:5">
      <c r="A1606" s="16">
        <v>45119</v>
      </c>
      <c r="B1606" s="17">
        <f t="shared" si="50"/>
        <v>7</v>
      </c>
      <c r="C1606" s="61">
        <f t="shared" si="51"/>
        <v>2023</v>
      </c>
      <c r="D1606">
        <v>262.5</v>
      </c>
      <c r="E1606">
        <v>275.5</v>
      </c>
    </row>
    <row r="1607" spans="1:5">
      <c r="A1607" s="16">
        <v>45120</v>
      </c>
      <c r="B1607" s="17">
        <f t="shared" si="50"/>
        <v>7</v>
      </c>
      <c r="C1607" s="61">
        <f t="shared" si="51"/>
        <v>2023</v>
      </c>
      <c r="D1607">
        <v>263.5</v>
      </c>
      <c r="E1607">
        <v>276.5</v>
      </c>
    </row>
    <row r="1608" spans="1:5">
      <c r="A1608" s="16">
        <v>45121</v>
      </c>
      <c r="B1608" s="17">
        <f t="shared" si="50"/>
        <v>7</v>
      </c>
      <c r="C1608" s="61">
        <f t="shared" si="51"/>
        <v>2023</v>
      </c>
      <c r="D1608">
        <v>264</v>
      </c>
      <c r="E1608">
        <v>277</v>
      </c>
    </row>
    <row r="1609" spans="1:5">
      <c r="A1609" s="16">
        <v>45124</v>
      </c>
      <c r="B1609" s="17">
        <f t="shared" si="50"/>
        <v>7</v>
      </c>
      <c r="C1609" s="61">
        <f t="shared" si="51"/>
        <v>2023</v>
      </c>
      <c r="D1609">
        <v>266</v>
      </c>
      <c r="E1609">
        <v>279</v>
      </c>
    </row>
    <row r="1610" spans="1:5">
      <c r="A1610" s="16">
        <v>45125</v>
      </c>
      <c r="B1610" s="17">
        <f t="shared" si="50"/>
        <v>7</v>
      </c>
      <c r="C1610" s="61">
        <f t="shared" si="51"/>
        <v>2023</v>
      </c>
      <c r="D1610">
        <v>266</v>
      </c>
      <c r="E1610">
        <v>279</v>
      </c>
    </row>
    <row r="1611" spans="1:5">
      <c r="A1611" s="16">
        <v>45126</v>
      </c>
      <c r="B1611" s="17">
        <f t="shared" si="50"/>
        <v>7</v>
      </c>
      <c r="C1611" s="61">
        <f t="shared" si="51"/>
        <v>2023</v>
      </c>
      <c r="D1611">
        <v>266.5</v>
      </c>
      <c r="E1611">
        <v>279.5</v>
      </c>
    </row>
    <row r="1612" spans="1:5">
      <c r="A1612" s="16">
        <v>45127</v>
      </c>
      <c r="B1612" s="17">
        <f t="shared" si="50"/>
        <v>7</v>
      </c>
      <c r="C1612" s="61">
        <f t="shared" si="51"/>
        <v>2023</v>
      </c>
      <c r="D1612">
        <v>267</v>
      </c>
      <c r="E1612">
        <v>280</v>
      </c>
    </row>
    <row r="1613" spans="1:5">
      <c r="A1613" s="16">
        <v>45128</v>
      </c>
      <c r="B1613" s="17">
        <f t="shared" si="50"/>
        <v>7</v>
      </c>
      <c r="C1613" s="61">
        <f t="shared" si="51"/>
        <v>2023</v>
      </c>
      <c r="D1613">
        <v>268.5</v>
      </c>
      <c r="E1613">
        <v>281.5</v>
      </c>
    </row>
    <row r="1614" spans="1:5">
      <c r="A1614" s="16">
        <v>45131</v>
      </c>
      <c r="B1614" s="17">
        <f t="shared" si="50"/>
        <v>7</v>
      </c>
      <c r="C1614" s="61">
        <f t="shared" si="51"/>
        <v>2023</v>
      </c>
      <c r="D1614">
        <v>270.5</v>
      </c>
      <c r="E1614">
        <v>283.5</v>
      </c>
    </row>
    <row r="1615" spans="1:5">
      <c r="A1615" s="16">
        <v>45132</v>
      </c>
      <c r="B1615" s="17">
        <f t="shared" si="50"/>
        <v>7</v>
      </c>
      <c r="C1615" s="61">
        <f t="shared" si="51"/>
        <v>2023</v>
      </c>
      <c r="D1615">
        <v>270.5</v>
      </c>
      <c r="E1615">
        <v>283.5</v>
      </c>
    </row>
    <row r="1616" spans="1:5">
      <c r="A1616" s="16">
        <v>45133</v>
      </c>
      <c r="B1616" s="17">
        <f t="shared" si="50"/>
        <v>7</v>
      </c>
      <c r="C1616" s="61">
        <f t="shared" si="51"/>
        <v>2023</v>
      </c>
      <c r="D1616">
        <v>271</v>
      </c>
      <c r="E1616">
        <v>284</v>
      </c>
    </row>
    <row r="1617" spans="1:5">
      <c r="A1617" s="16">
        <v>45134</v>
      </c>
      <c r="B1617" s="17">
        <f t="shared" si="50"/>
        <v>7</v>
      </c>
      <c r="C1617" s="61">
        <f t="shared" si="51"/>
        <v>2023</v>
      </c>
      <c r="D1617">
        <v>271</v>
      </c>
      <c r="E1617">
        <v>284</v>
      </c>
    </row>
    <row r="1618" spans="1:5">
      <c r="A1618" s="16">
        <v>45135</v>
      </c>
      <c r="B1618" s="17">
        <f t="shared" si="50"/>
        <v>7</v>
      </c>
      <c r="C1618" s="61">
        <f t="shared" si="51"/>
        <v>2023</v>
      </c>
      <c r="D1618">
        <v>272</v>
      </c>
      <c r="E1618">
        <v>285</v>
      </c>
    </row>
    <row r="1619" spans="1:5">
      <c r="A1619" s="16">
        <v>45138</v>
      </c>
      <c r="B1619" s="17">
        <f t="shared" si="50"/>
        <v>7</v>
      </c>
      <c r="C1619" s="61">
        <f t="shared" si="51"/>
        <v>2023</v>
      </c>
      <c r="D1619">
        <v>273.5</v>
      </c>
      <c r="E1619">
        <v>286.5</v>
      </c>
    </row>
    <row r="1620" spans="1:5">
      <c r="A1620" s="16">
        <v>45139</v>
      </c>
      <c r="B1620" s="17">
        <f t="shared" si="50"/>
        <v>8</v>
      </c>
      <c r="C1620" s="61">
        <f t="shared" si="51"/>
        <v>2023</v>
      </c>
      <c r="D1620">
        <v>274.5</v>
      </c>
      <c r="E1620">
        <v>287.5</v>
      </c>
    </row>
    <row r="1621" spans="1:5">
      <c r="A1621" s="16">
        <v>45140</v>
      </c>
      <c r="B1621" s="17">
        <f t="shared" si="50"/>
        <v>8</v>
      </c>
      <c r="C1621" s="61">
        <f t="shared" si="51"/>
        <v>2023</v>
      </c>
      <c r="D1621">
        <v>275.5</v>
      </c>
      <c r="E1621">
        <v>288.5</v>
      </c>
    </row>
    <row r="1622" spans="1:5">
      <c r="A1622" s="16">
        <v>45141</v>
      </c>
      <c r="B1622" s="17">
        <f t="shared" si="50"/>
        <v>8</v>
      </c>
      <c r="C1622" s="61">
        <f t="shared" si="51"/>
        <v>2023</v>
      </c>
      <c r="D1622">
        <v>277</v>
      </c>
      <c r="E1622">
        <v>290</v>
      </c>
    </row>
    <row r="1623" spans="1:5">
      <c r="A1623" s="16">
        <v>45142</v>
      </c>
      <c r="B1623" s="17">
        <f t="shared" si="50"/>
        <v>8</v>
      </c>
      <c r="C1623" s="61">
        <f t="shared" si="51"/>
        <v>2023</v>
      </c>
      <c r="D1623">
        <v>278</v>
      </c>
      <c r="E1623">
        <v>291</v>
      </c>
    </row>
    <row r="1624" spans="1:5">
      <c r="A1624" s="16">
        <v>45145</v>
      </c>
      <c r="B1624" s="17">
        <f t="shared" si="50"/>
        <v>8</v>
      </c>
      <c r="C1624" s="61">
        <f t="shared" si="51"/>
        <v>2023</v>
      </c>
      <c r="D1624">
        <v>280</v>
      </c>
      <c r="E1624">
        <v>293</v>
      </c>
    </row>
    <row r="1625" spans="1:5">
      <c r="A1625" s="16">
        <v>45146</v>
      </c>
      <c r="B1625" s="17">
        <f t="shared" si="50"/>
        <v>8</v>
      </c>
      <c r="C1625" s="61">
        <f t="shared" si="51"/>
        <v>2023</v>
      </c>
      <c r="D1625">
        <v>281</v>
      </c>
      <c r="E1625">
        <v>294</v>
      </c>
    </row>
    <row r="1626" spans="1:5">
      <c r="A1626" s="16">
        <v>45147</v>
      </c>
      <c r="B1626" s="17">
        <f t="shared" si="50"/>
        <v>8</v>
      </c>
      <c r="C1626" s="61">
        <f t="shared" si="51"/>
        <v>2023</v>
      </c>
      <c r="D1626">
        <v>282</v>
      </c>
      <c r="E1626">
        <v>295</v>
      </c>
    </row>
    <row r="1627" spans="1:5">
      <c r="A1627" s="16">
        <v>45148</v>
      </c>
      <c r="B1627" s="17">
        <f t="shared" si="50"/>
        <v>8</v>
      </c>
      <c r="C1627" s="61">
        <f t="shared" si="51"/>
        <v>2023</v>
      </c>
      <c r="D1627">
        <v>283</v>
      </c>
      <c r="E1627">
        <v>296</v>
      </c>
    </row>
    <row r="1628" spans="1:5">
      <c r="A1628" s="16">
        <v>45149</v>
      </c>
      <c r="B1628" s="17">
        <f t="shared" si="50"/>
        <v>8</v>
      </c>
      <c r="C1628" s="61">
        <f t="shared" si="51"/>
        <v>2023</v>
      </c>
      <c r="D1628">
        <v>285.5</v>
      </c>
      <c r="E1628">
        <v>298.5</v>
      </c>
    </row>
    <row r="1629" spans="1:5">
      <c r="A1629" s="16">
        <v>45152</v>
      </c>
      <c r="B1629" s="17">
        <f t="shared" si="50"/>
        <v>8</v>
      </c>
      <c r="C1629" s="61">
        <f t="shared" si="51"/>
        <v>2023</v>
      </c>
      <c r="D1629">
        <v>347.5</v>
      </c>
      <c r="E1629">
        <v>365.5</v>
      </c>
    </row>
    <row r="1630" spans="1:5">
      <c r="A1630" s="16">
        <v>45153</v>
      </c>
      <c r="B1630" s="17">
        <f t="shared" si="50"/>
        <v>8</v>
      </c>
      <c r="C1630" s="61">
        <f t="shared" si="51"/>
        <v>2023</v>
      </c>
      <c r="D1630">
        <v>347.5</v>
      </c>
      <c r="E1630">
        <v>365.5</v>
      </c>
    </row>
    <row r="1631" spans="1:5">
      <c r="A1631" s="16">
        <v>45154</v>
      </c>
      <c r="B1631" s="17">
        <f t="shared" si="50"/>
        <v>8</v>
      </c>
      <c r="C1631" s="61">
        <f t="shared" si="51"/>
        <v>2023</v>
      </c>
      <c r="D1631">
        <v>347.5</v>
      </c>
      <c r="E1631">
        <v>365.5</v>
      </c>
    </row>
    <row r="1632" spans="1:5">
      <c r="A1632" s="16">
        <v>45155</v>
      </c>
      <c r="B1632" s="17">
        <f t="shared" si="50"/>
        <v>8</v>
      </c>
      <c r="C1632" s="61">
        <f t="shared" si="51"/>
        <v>2023</v>
      </c>
      <c r="D1632">
        <v>347.5</v>
      </c>
      <c r="E1632">
        <v>365.5</v>
      </c>
    </row>
    <row r="1633" spans="1:5">
      <c r="A1633" s="16">
        <v>45156</v>
      </c>
      <c r="B1633" s="17">
        <f t="shared" si="50"/>
        <v>8</v>
      </c>
      <c r="C1633" s="61">
        <f t="shared" si="51"/>
        <v>2023</v>
      </c>
      <c r="D1633">
        <v>347.5</v>
      </c>
      <c r="E1633">
        <v>365.5</v>
      </c>
    </row>
    <row r="1634" spans="1:5">
      <c r="A1634" s="16">
        <v>45160</v>
      </c>
      <c r="B1634" s="17">
        <f t="shared" si="50"/>
        <v>8</v>
      </c>
      <c r="C1634" s="61">
        <f t="shared" si="51"/>
        <v>2023</v>
      </c>
      <c r="D1634">
        <v>347.5</v>
      </c>
      <c r="E1634">
        <v>365.5</v>
      </c>
    </row>
    <row r="1635" spans="1:5">
      <c r="A1635" s="16">
        <v>45161</v>
      </c>
      <c r="B1635" s="17">
        <f t="shared" si="50"/>
        <v>8</v>
      </c>
      <c r="C1635" s="61">
        <f t="shared" si="51"/>
        <v>2023</v>
      </c>
      <c r="D1635">
        <v>347.5</v>
      </c>
      <c r="E1635">
        <v>365.5</v>
      </c>
    </row>
    <row r="1636" spans="1:5">
      <c r="A1636" s="16">
        <v>45162</v>
      </c>
      <c r="B1636" s="17">
        <f t="shared" si="50"/>
        <v>8</v>
      </c>
      <c r="C1636" s="61">
        <f t="shared" si="51"/>
        <v>2023</v>
      </c>
      <c r="D1636">
        <v>347.5</v>
      </c>
      <c r="E1636">
        <v>365.5</v>
      </c>
    </row>
    <row r="1637" spans="1:5">
      <c r="A1637" s="16">
        <v>45163</v>
      </c>
      <c r="B1637" s="17">
        <f t="shared" si="50"/>
        <v>8</v>
      </c>
      <c r="C1637" s="61">
        <f t="shared" si="51"/>
        <v>2023</v>
      </c>
      <c r="D1637">
        <v>347.5</v>
      </c>
      <c r="E1637">
        <v>365.5</v>
      </c>
    </row>
    <row r="1638" spans="1:5">
      <c r="A1638" s="16">
        <v>45166</v>
      </c>
      <c r="B1638" s="17">
        <f t="shared" si="50"/>
        <v>8</v>
      </c>
      <c r="C1638" s="61">
        <f t="shared" si="51"/>
        <v>2023</v>
      </c>
      <c r="D1638">
        <v>347.5</v>
      </c>
      <c r="E1638">
        <v>365.5</v>
      </c>
    </row>
    <row r="1639" spans="1:5">
      <c r="A1639" s="16">
        <v>45167</v>
      </c>
      <c r="B1639" s="17">
        <f t="shared" si="50"/>
        <v>8</v>
      </c>
      <c r="C1639" s="61">
        <f t="shared" si="51"/>
        <v>2023</v>
      </c>
      <c r="D1639">
        <v>347.5</v>
      </c>
      <c r="E1639">
        <v>365.5</v>
      </c>
    </row>
    <row r="1640" spans="1:5">
      <c r="A1640" s="16">
        <v>45168</v>
      </c>
      <c r="B1640" s="17">
        <f t="shared" si="50"/>
        <v>8</v>
      </c>
      <c r="C1640" s="61">
        <f t="shared" si="51"/>
        <v>2023</v>
      </c>
      <c r="D1640">
        <v>347.5</v>
      </c>
      <c r="E1640">
        <v>365.5</v>
      </c>
    </row>
    <row r="1641" spans="1:5">
      <c r="A1641" s="16">
        <v>45169</v>
      </c>
      <c r="B1641" s="17">
        <f t="shared" si="50"/>
        <v>8</v>
      </c>
      <c r="C1641" s="61">
        <f t="shared" si="51"/>
        <v>2023</v>
      </c>
      <c r="D1641">
        <v>347.5</v>
      </c>
      <c r="E1641">
        <v>365.5</v>
      </c>
    </row>
    <row r="1642" spans="1:5">
      <c r="A1642" s="16">
        <v>45170</v>
      </c>
      <c r="B1642" s="17">
        <f t="shared" si="50"/>
        <v>9</v>
      </c>
      <c r="C1642" s="61">
        <f t="shared" si="51"/>
        <v>2023</v>
      </c>
      <c r="D1642">
        <v>347.5</v>
      </c>
      <c r="E1642">
        <v>365.5</v>
      </c>
    </row>
    <row r="1643" spans="1:5">
      <c r="A1643" s="16">
        <v>45173</v>
      </c>
      <c r="B1643" s="17">
        <f t="shared" si="50"/>
        <v>9</v>
      </c>
      <c r="C1643" s="61">
        <f t="shared" si="51"/>
        <v>2023</v>
      </c>
      <c r="D1643">
        <v>347.5</v>
      </c>
      <c r="E1643">
        <v>365.5</v>
      </c>
    </row>
    <row r="1644" spans="1:5">
      <c r="A1644" s="16">
        <v>45174</v>
      </c>
      <c r="B1644" s="17">
        <f t="shared" si="50"/>
        <v>9</v>
      </c>
      <c r="C1644" s="61">
        <f t="shared" si="51"/>
        <v>2023</v>
      </c>
      <c r="D1644">
        <v>347.5</v>
      </c>
      <c r="E1644">
        <v>365.5</v>
      </c>
    </row>
    <row r="1645" spans="1:5">
      <c r="A1645" s="16">
        <v>45175</v>
      </c>
      <c r="B1645" s="17">
        <f t="shared" si="50"/>
        <v>9</v>
      </c>
      <c r="C1645" s="61">
        <f t="shared" si="51"/>
        <v>2023</v>
      </c>
      <c r="D1645">
        <v>347.5</v>
      </c>
      <c r="E1645">
        <v>365.5</v>
      </c>
    </row>
    <row r="1646" spans="1:5">
      <c r="A1646" s="16">
        <v>45176</v>
      </c>
      <c r="B1646" s="17">
        <f t="shared" si="50"/>
        <v>9</v>
      </c>
      <c r="C1646" s="61">
        <f t="shared" si="51"/>
        <v>2023</v>
      </c>
      <c r="D1646">
        <v>347.5</v>
      </c>
      <c r="E1646">
        <v>365.5</v>
      </c>
    </row>
    <row r="1647" spans="1:5">
      <c r="A1647" s="16">
        <v>45177</v>
      </c>
      <c r="B1647" s="17">
        <f t="shared" si="50"/>
        <v>9</v>
      </c>
      <c r="C1647" s="61">
        <f t="shared" si="51"/>
        <v>2023</v>
      </c>
      <c r="D1647">
        <v>347.5</v>
      </c>
      <c r="E1647">
        <v>365.5</v>
      </c>
    </row>
    <row r="1648" spans="1:5">
      <c r="A1648" s="16">
        <v>45180</v>
      </c>
      <c r="B1648" s="17">
        <f t="shared" si="50"/>
        <v>9</v>
      </c>
      <c r="C1648" s="61">
        <f t="shared" si="51"/>
        <v>2023</v>
      </c>
      <c r="D1648">
        <v>347.5</v>
      </c>
      <c r="E1648">
        <v>365.5</v>
      </c>
    </row>
    <row r="1649" spans="1:5">
      <c r="A1649" s="16">
        <v>45181</v>
      </c>
      <c r="B1649" s="17">
        <f t="shared" si="50"/>
        <v>9</v>
      </c>
      <c r="C1649" s="61">
        <f t="shared" si="51"/>
        <v>2023</v>
      </c>
      <c r="D1649">
        <v>347.5</v>
      </c>
      <c r="E1649">
        <v>365.5</v>
      </c>
    </row>
    <row r="1650" spans="1:5">
      <c r="A1650" s="16">
        <v>45182</v>
      </c>
      <c r="B1650" s="17">
        <f t="shared" si="50"/>
        <v>9</v>
      </c>
      <c r="C1650" s="61">
        <f t="shared" si="51"/>
        <v>2023</v>
      </c>
      <c r="D1650">
        <v>347.5</v>
      </c>
      <c r="E1650">
        <v>365.5</v>
      </c>
    </row>
    <row r="1651" spans="1:5">
      <c r="A1651" s="16">
        <v>45183</v>
      </c>
      <c r="B1651" s="17">
        <f t="shared" si="50"/>
        <v>9</v>
      </c>
      <c r="C1651" s="61">
        <f t="shared" si="51"/>
        <v>2023</v>
      </c>
      <c r="D1651">
        <v>347.5</v>
      </c>
      <c r="E1651">
        <v>365.5</v>
      </c>
    </row>
    <row r="1652" spans="1:5">
      <c r="A1652" s="16">
        <v>45184</v>
      </c>
      <c r="B1652" s="17">
        <f t="shared" si="50"/>
        <v>9</v>
      </c>
      <c r="C1652" s="61">
        <f t="shared" si="51"/>
        <v>2023</v>
      </c>
      <c r="D1652">
        <v>347.5</v>
      </c>
      <c r="E1652">
        <v>365.5</v>
      </c>
    </row>
    <row r="1653" spans="1:5">
      <c r="A1653" s="16">
        <v>45187</v>
      </c>
      <c r="B1653" s="17">
        <f t="shared" si="50"/>
        <v>9</v>
      </c>
      <c r="C1653" s="61">
        <f t="shared" si="51"/>
        <v>2023</v>
      </c>
      <c r="D1653">
        <v>347.5</v>
      </c>
      <c r="E1653">
        <v>365.5</v>
      </c>
    </row>
    <row r="1654" spans="1:5">
      <c r="A1654" s="16">
        <v>45188</v>
      </c>
      <c r="B1654" s="17">
        <f t="shared" si="50"/>
        <v>9</v>
      </c>
      <c r="C1654" s="61">
        <f t="shared" si="51"/>
        <v>2023</v>
      </c>
      <c r="D1654">
        <v>347.5</v>
      </c>
      <c r="E1654">
        <v>365.5</v>
      </c>
    </row>
    <row r="1655" spans="1:5">
      <c r="A1655" s="16">
        <v>45189</v>
      </c>
      <c r="B1655" s="17">
        <f t="shared" si="50"/>
        <v>9</v>
      </c>
      <c r="C1655" s="61">
        <f t="shared" si="51"/>
        <v>2023</v>
      </c>
      <c r="D1655">
        <v>347.5</v>
      </c>
      <c r="E1655">
        <v>365.5</v>
      </c>
    </row>
    <row r="1656" spans="1:5">
      <c r="A1656" s="16">
        <v>45190</v>
      </c>
      <c r="B1656" s="17">
        <f t="shared" si="50"/>
        <v>9</v>
      </c>
      <c r="C1656" s="61">
        <f t="shared" si="51"/>
        <v>2023</v>
      </c>
      <c r="D1656">
        <v>347.5</v>
      </c>
      <c r="E1656">
        <v>365.5</v>
      </c>
    </row>
    <row r="1657" spans="1:5">
      <c r="A1657" s="16">
        <v>45191</v>
      </c>
      <c r="B1657" s="17">
        <f t="shared" si="50"/>
        <v>9</v>
      </c>
      <c r="C1657" s="61">
        <f t="shared" si="51"/>
        <v>2023</v>
      </c>
      <c r="D1657">
        <v>347.5</v>
      </c>
      <c r="E1657">
        <v>365.5</v>
      </c>
    </row>
    <row r="1658" spans="1:5">
      <c r="A1658" s="16">
        <v>45194</v>
      </c>
      <c r="B1658" s="17">
        <f t="shared" si="50"/>
        <v>9</v>
      </c>
      <c r="C1658" s="61">
        <f t="shared" si="51"/>
        <v>2023</v>
      </c>
      <c r="D1658">
        <v>347.5</v>
      </c>
      <c r="E1658">
        <v>365.5</v>
      </c>
    </row>
    <row r="1659" spans="1:5">
      <c r="A1659" s="16">
        <v>45195</v>
      </c>
      <c r="B1659" s="17">
        <f t="shared" si="50"/>
        <v>9</v>
      </c>
      <c r="C1659" s="61">
        <f t="shared" si="51"/>
        <v>2023</v>
      </c>
      <c r="D1659">
        <v>347.5</v>
      </c>
      <c r="E1659">
        <v>365.5</v>
      </c>
    </row>
    <row r="1660" spans="1:5">
      <c r="A1660" s="16">
        <v>45196</v>
      </c>
      <c r="B1660" s="17">
        <f t="shared" si="50"/>
        <v>9</v>
      </c>
      <c r="C1660" s="61">
        <f t="shared" si="51"/>
        <v>2023</v>
      </c>
      <c r="D1660">
        <v>347.5</v>
      </c>
      <c r="E1660">
        <v>365.5</v>
      </c>
    </row>
    <row r="1661" spans="1:5">
      <c r="A1661" s="16">
        <v>45197</v>
      </c>
      <c r="B1661" s="17">
        <f t="shared" si="50"/>
        <v>9</v>
      </c>
      <c r="C1661" s="61">
        <f t="shared" si="51"/>
        <v>2023</v>
      </c>
      <c r="D1661">
        <v>347.5</v>
      </c>
      <c r="E1661">
        <v>365.5</v>
      </c>
    </row>
    <row r="1662" spans="1:5">
      <c r="A1662" s="16">
        <v>45198</v>
      </c>
      <c r="B1662" s="17">
        <f t="shared" si="50"/>
        <v>9</v>
      </c>
      <c r="C1662" s="61">
        <f t="shared" si="51"/>
        <v>2023</v>
      </c>
      <c r="D1662">
        <v>347.5</v>
      </c>
      <c r="E1662">
        <v>365.5</v>
      </c>
    </row>
    <row r="1663" spans="1:5">
      <c r="A1663" s="16">
        <v>45201</v>
      </c>
      <c r="B1663" s="17">
        <f t="shared" si="50"/>
        <v>10</v>
      </c>
      <c r="C1663" s="61">
        <f t="shared" si="51"/>
        <v>2023</v>
      </c>
      <c r="D1663">
        <v>347.5</v>
      </c>
      <c r="E1663">
        <v>365.5</v>
      </c>
    </row>
    <row r="1664" spans="1:5">
      <c r="A1664" s="16">
        <v>45202</v>
      </c>
      <c r="B1664" s="17">
        <f t="shared" si="50"/>
        <v>10</v>
      </c>
      <c r="C1664" s="61">
        <f t="shared" si="51"/>
        <v>2023</v>
      </c>
      <c r="D1664">
        <v>347.5</v>
      </c>
      <c r="E1664">
        <v>365.5</v>
      </c>
    </row>
    <row r="1665" spans="1:5">
      <c r="A1665" s="16">
        <v>45203</v>
      </c>
      <c r="B1665" s="17">
        <f t="shared" si="50"/>
        <v>10</v>
      </c>
      <c r="C1665" s="61">
        <f t="shared" si="51"/>
        <v>2023</v>
      </c>
      <c r="D1665">
        <v>347.5</v>
      </c>
      <c r="E1665">
        <v>365.5</v>
      </c>
    </row>
    <row r="1666" spans="1:5">
      <c r="A1666" s="16">
        <v>45204</v>
      </c>
      <c r="B1666" s="17">
        <f t="shared" si="50"/>
        <v>10</v>
      </c>
      <c r="C1666" s="61">
        <f t="shared" si="51"/>
        <v>2023</v>
      </c>
      <c r="D1666">
        <v>347.5</v>
      </c>
      <c r="E1666">
        <v>365.5</v>
      </c>
    </row>
    <row r="1667" spans="1:5">
      <c r="A1667" s="16">
        <v>45205</v>
      </c>
      <c r="B1667" s="17">
        <f t="shared" ref="B1667:B1730" si="52">+MONTH(A1667)</f>
        <v>10</v>
      </c>
      <c r="C1667" s="61">
        <f t="shared" ref="C1667:C1730" si="53">+YEAR(A1667)</f>
        <v>2023</v>
      </c>
      <c r="D1667">
        <v>347.5</v>
      </c>
      <c r="E1667">
        <v>365.5</v>
      </c>
    </row>
    <row r="1668" spans="1:5">
      <c r="A1668" s="16">
        <v>45208</v>
      </c>
      <c r="B1668" s="17">
        <f t="shared" si="52"/>
        <v>10</v>
      </c>
      <c r="C1668" s="61">
        <f t="shared" si="53"/>
        <v>2023</v>
      </c>
      <c r="D1668">
        <v>347.5</v>
      </c>
      <c r="E1668">
        <v>365.5</v>
      </c>
    </row>
    <row r="1669" spans="1:5">
      <c r="A1669" s="16">
        <v>45209</v>
      </c>
      <c r="B1669" s="17">
        <f t="shared" si="52"/>
        <v>10</v>
      </c>
      <c r="C1669" s="61">
        <f t="shared" si="53"/>
        <v>2023</v>
      </c>
      <c r="D1669">
        <v>347.5</v>
      </c>
      <c r="E1669">
        <v>365.5</v>
      </c>
    </row>
    <row r="1670" spans="1:5">
      <c r="A1670" s="16">
        <v>45210</v>
      </c>
      <c r="B1670" s="17">
        <f t="shared" si="52"/>
        <v>10</v>
      </c>
      <c r="C1670" s="61">
        <f t="shared" si="53"/>
        <v>2023</v>
      </c>
      <c r="D1670">
        <v>347.5</v>
      </c>
      <c r="E1670">
        <v>365.5</v>
      </c>
    </row>
    <row r="1671" spans="1:5">
      <c r="A1671" s="16">
        <v>45211</v>
      </c>
      <c r="B1671" s="17">
        <f t="shared" si="52"/>
        <v>10</v>
      </c>
      <c r="C1671" s="61">
        <f t="shared" si="53"/>
        <v>2023</v>
      </c>
      <c r="D1671">
        <v>347.5</v>
      </c>
      <c r="E1671">
        <v>365.5</v>
      </c>
    </row>
    <row r="1672" spans="1:5">
      <c r="A1672" s="16">
        <v>45216</v>
      </c>
      <c r="B1672" s="17">
        <f t="shared" si="52"/>
        <v>10</v>
      </c>
      <c r="C1672" s="61">
        <f t="shared" si="53"/>
        <v>2023</v>
      </c>
      <c r="D1672">
        <v>347.5</v>
      </c>
      <c r="E1672">
        <v>365.5</v>
      </c>
    </row>
    <row r="1673" spans="1:5">
      <c r="A1673" s="16">
        <v>45217</v>
      </c>
      <c r="B1673" s="17">
        <f t="shared" si="52"/>
        <v>10</v>
      </c>
      <c r="C1673" s="61">
        <f t="shared" si="53"/>
        <v>2023</v>
      </c>
      <c r="D1673">
        <v>347.5</v>
      </c>
      <c r="E1673">
        <v>365.5</v>
      </c>
    </row>
    <row r="1674" spans="1:5">
      <c r="A1674" s="16">
        <v>45218</v>
      </c>
      <c r="B1674" s="17">
        <f t="shared" si="52"/>
        <v>10</v>
      </c>
      <c r="C1674" s="61">
        <f t="shared" si="53"/>
        <v>2023</v>
      </c>
      <c r="D1674">
        <v>347.5</v>
      </c>
      <c r="E1674">
        <v>365.5</v>
      </c>
    </row>
    <row r="1675" spans="1:5">
      <c r="A1675" s="16">
        <v>45219</v>
      </c>
      <c r="B1675" s="17">
        <f t="shared" si="52"/>
        <v>10</v>
      </c>
      <c r="C1675" s="61">
        <f t="shared" si="53"/>
        <v>2023</v>
      </c>
      <c r="D1675">
        <v>347.5</v>
      </c>
      <c r="E1675">
        <v>365.5</v>
      </c>
    </row>
    <row r="1676" spans="1:5">
      <c r="A1676" s="16">
        <v>45222</v>
      </c>
      <c r="B1676" s="17">
        <f t="shared" si="52"/>
        <v>10</v>
      </c>
      <c r="C1676" s="61">
        <f t="shared" si="53"/>
        <v>2023</v>
      </c>
      <c r="D1676">
        <v>347.5</v>
      </c>
      <c r="E1676">
        <v>365.5</v>
      </c>
    </row>
    <row r="1677" spans="1:5">
      <c r="A1677" s="16">
        <v>45223</v>
      </c>
      <c r="B1677" s="17">
        <f t="shared" si="52"/>
        <v>10</v>
      </c>
      <c r="C1677" s="61">
        <f t="shared" si="53"/>
        <v>2023</v>
      </c>
      <c r="D1677">
        <v>347.5</v>
      </c>
      <c r="E1677">
        <v>365.5</v>
      </c>
    </row>
    <row r="1678" spans="1:5">
      <c r="A1678" s="16">
        <v>45224</v>
      </c>
      <c r="B1678" s="17">
        <f t="shared" si="52"/>
        <v>10</v>
      </c>
      <c r="C1678" s="61">
        <f t="shared" si="53"/>
        <v>2023</v>
      </c>
      <c r="D1678">
        <v>347.5</v>
      </c>
      <c r="E1678">
        <v>365.5</v>
      </c>
    </row>
    <row r="1679" spans="1:5">
      <c r="A1679" s="16">
        <v>45225</v>
      </c>
      <c r="B1679" s="17">
        <f t="shared" si="52"/>
        <v>10</v>
      </c>
      <c r="C1679" s="61">
        <f t="shared" si="53"/>
        <v>2023</v>
      </c>
      <c r="D1679">
        <v>347.5</v>
      </c>
      <c r="E1679">
        <v>365.5</v>
      </c>
    </row>
    <row r="1680" spans="1:5">
      <c r="A1680" s="16">
        <v>45226</v>
      </c>
      <c r="B1680" s="17">
        <f t="shared" si="52"/>
        <v>10</v>
      </c>
      <c r="C1680" s="61">
        <f t="shared" si="53"/>
        <v>2023</v>
      </c>
      <c r="D1680">
        <v>347.5</v>
      </c>
      <c r="E1680">
        <v>365.5</v>
      </c>
    </row>
    <row r="1681" spans="1:5">
      <c r="A1681" s="16">
        <v>45229</v>
      </c>
      <c r="B1681" s="17">
        <f t="shared" si="52"/>
        <v>10</v>
      </c>
      <c r="C1681" s="61">
        <f t="shared" si="53"/>
        <v>2023</v>
      </c>
      <c r="D1681">
        <v>347.5</v>
      </c>
      <c r="E1681">
        <v>365.5</v>
      </c>
    </row>
    <row r="1682" spans="1:5">
      <c r="A1682" s="16">
        <v>45230</v>
      </c>
      <c r="B1682" s="17">
        <f t="shared" si="52"/>
        <v>10</v>
      </c>
      <c r="C1682" s="61">
        <f t="shared" si="53"/>
        <v>2023</v>
      </c>
      <c r="D1682">
        <v>347.5</v>
      </c>
      <c r="E1682">
        <v>365.5</v>
      </c>
    </row>
    <row r="1683" spans="1:5">
      <c r="A1683" s="16">
        <v>45231</v>
      </c>
      <c r="B1683" s="17">
        <f t="shared" si="52"/>
        <v>11</v>
      </c>
      <c r="C1683" s="61">
        <f t="shared" si="53"/>
        <v>2023</v>
      </c>
      <c r="D1683">
        <v>347.5</v>
      </c>
      <c r="E1683">
        <v>365.5</v>
      </c>
    </row>
    <row r="1684" spans="1:5">
      <c r="A1684" s="16">
        <v>45232</v>
      </c>
      <c r="B1684" s="17">
        <f t="shared" si="52"/>
        <v>11</v>
      </c>
      <c r="C1684" s="61">
        <f t="shared" si="53"/>
        <v>2023</v>
      </c>
      <c r="D1684">
        <v>347.5</v>
      </c>
      <c r="E1684">
        <v>365.5</v>
      </c>
    </row>
    <row r="1685" spans="1:5">
      <c r="A1685" s="16">
        <v>45233</v>
      </c>
      <c r="B1685" s="17">
        <f t="shared" si="52"/>
        <v>11</v>
      </c>
      <c r="C1685" s="61">
        <f t="shared" si="53"/>
        <v>2023</v>
      </c>
      <c r="D1685">
        <v>347.5</v>
      </c>
      <c r="E1685">
        <v>365.5</v>
      </c>
    </row>
    <row r="1686" spans="1:5">
      <c r="A1686" s="16">
        <v>45237</v>
      </c>
      <c r="B1686" s="17">
        <f t="shared" si="52"/>
        <v>11</v>
      </c>
      <c r="C1686" s="61">
        <f t="shared" si="53"/>
        <v>2023</v>
      </c>
      <c r="D1686">
        <v>347.5</v>
      </c>
      <c r="E1686">
        <v>365.5</v>
      </c>
    </row>
    <row r="1687" spans="1:5">
      <c r="A1687" s="16">
        <v>45238</v>
      </c>
      <c r="B1687" s="17">
        <f t="shared" si="52"/>
        <v>11</v>
      </c>
      <c r="C1687" s="61">
        <f t="shared" si="53"/>
        <v>2023</v>
      </c>
      <c r="D1687">
        <v>347.5</v>
      </c>
      <c r="E1687">
        <v>365.5</v>
      </c>
    </row>
    <row r="1688" spans="1:5">
      <c r="A1688" s="16">
        <v>45239</v>
      </c>
      <c r="B1688" s="17">
        <f t="shared" si="52"/>
        <v>11</v>
      </c>
      <c r="C1688" s="61">
        <f t="shared" si="53"/>
        <v>2023</v>
      </c>
      <c r="D1688">
        <v>347.5</v>
      </c>
      <c r="E1688">
        <v>365.5</v>
      </c>
    </row>
    <row r="1689" spans="1:5">
      <c r="A1689" s="16">
        <v>45240</v>
      </c>
      <c r="B1689" s="17">
        <f t="shared" si="52"/>
        <v>11</v>
      </c>
      <c r="C1689" s="61">
        <f t="shared" si="53"/>
        <v>2023</v>
      </c>
      <c r="D1689">
        <v>347.5</v>
      </c>
      <c r="E1689">
        <v>365.5</v>
      </c>
    </row>
    <row r="1690" spans="1:5">
      <c r="A1690" s="16">
        <v>45243</v>
      </c>
      <c r="B1690" s="17">
        <f t="shared" si="52"/>
        <v>11</v>
      </c>
      <c r="C1690" s="61">
        <f t="shared" si="53"/>
        <v>2023</v>
      </c>
      <c r="D1690">
        <v>347.5</v>
      </c>
      <c r="E1690">
        <v>365.5</v>
      </c>
    </row>
    <row r="1691" spans="1:5">
      <c r="A1691" s="16">
        <v>45244</v>
      </c>
      <c r="B1691" s="17">
        <f t="shared" si="52"/>
        <v>11</v>
      </c>
      <c r="C1691" s="61">
        <f t="shared" si="53"/>
        <v>2023</v>
      </c>
      <c r="D1691">
        <v>347.5</v>
      </c>
      <c r="E1691">
        <v>365.5</v>
      </c>
    </row>
    <row r="1692" spans="1:5">
      <c r="A1692" s="16">
        <v>45245</v>
      </c>
      <c r="B1692" s="17">
        <f t="shared" si="52"/>
        <v>11</v>
      </c>
      <c r="C1692" s="61">
        <f t="shared" si="53"/>
        <v>2023</v>
      </c>
      <c r="D1692">
        <v>350.5</v>
      </c>
      <c r="E1692">
        <v>368.5</v>
      </c>
    </row>
    <row r="1693" spans="1:5">
      <c r="A1693" s="16">
        <v>45246</v>
      </c>
      <c r="B1693" s="17">
        <f t="shared" si="52"/>
        <v>11</v>
      </c>
      <c r="C1693" s="61">
        <f t="shared" si="53"/>
        <v>2023</v>
      </c>
      <c r="D1693">
        <v>351</v>
      </c>
      <c r="E1693">
        <v>369</v>
      </c>
    </row>
    <row r="1694" spans="1:5">
      <c r="A1694" s="16">
        <v>45247</v>
      </c>
      <c r="B1694" s="17">
        <f t="shared" si="52"/>
        <v>11</v>
      </c>
      <c r="C1694" s="61">
        <f t="shared" si="53"/>
        <v>2023</v>
      </c>
      <c r="D1694">
        <v>351.5</v>
      </c>
      <c r="E1694">
        <v>369.5</v>
      </c>
    </row>
    <row r="1695" spans="1:5">
      <c r="A1695" s="16">
        <v>45251</v>
      </c>
      <c r="B1695" s="17">
        <f t="shared" si="52"/>
        <v>11</v>
      </c>
      <c r="C1695" s="61">
        <f t="shared" si="53"/>
        <v>2023</v>
      </c>
      <c r="D1695">
        <v>353.5</v>
      </c>
      <c r="E1695">
        <v>371.5</v>
      </c>
    </row>
    <row r="1696" spans="1:5">
      <c r="A1696" s="16">
        <v>45252</v>
      </c>
      <c r="B1696" s="17">
        <f t="shared" si="52"/>
        <v>11</v>
      </c>
      <c r="C1696" s="61">
        <f t="shared" si="53"/>
        <v>2023</v>
      </c>
      <c r="D1696">
        <v>354</v>
      </c>
      <c r="E1696">
        <v>372</v>
      </c>
    </row>
    <row r="1697" spans="1:5">
      <c r="A1697" s="16">
        <v>45253</v>
      </c>
      <c r="B1697" s="17">
        <f t="shared" si="52"/>
        <v>11</v>
      </c>
      <c r="C1697" s="61">
        <f t="shared" si="53"/>
        <v>2023</v>
      </c>
      <c r="D1697">
        <v>354.5</v>
      </c>
      <c r="E1697">
        <v>372.5</v>
      </c>
    </row>
    <row r="1698" spans="1:5">
      <c r="A1698" s="16">
        <v>45254</v>
      </c>
      <c r="B1698" s="17">
        <f t="shared" si="52"/>
        <v>11</v>
      </c>
      <c r="C1698" s="61">
        <f t="shared" si="53"/>
        <v>2023</v>
      </c>
      <c r="D1698">
        <v>355</v>
      </c>
      <c r="E1698">
        <v>373</v>
      </c>
    </row>
    <row r="1699" spans="1:5">
      <c r="A1699" s="16">
        <v>45257</v>
      </c>
      <c r="B1699" s="17">
        <f t="shared" si="52"/>
        <v>11</v>
      </c>
      <c r="C1699" s="61">
        <f t="shared" si="53"/>
        <v>2023</v>
      </c>
      <c r="D1699">
        <v>356.5</v>
      </c>
      <c r="E1699">
        <v>374.5</v>
      </c>
    </row>
    <row r="1700" spans="1:5">
      <c r="A1700" s="16">
        <v>45258</v>
      </c>
      <c r="B1700" s="17">
        <f t="shared" si="52"/>
        <v>11</v>
      </c>
      <c r="C1700" s="61">
        <f t="shared" si="53"/>
        <v>2023</v>
      </c>
      <c r="D1700">
        <v>357</v>
      </c>
      <c r="E1700">
        <v>375</v>
      </c>
    </row>
    <row r="1701" spans="1:5">
      <c r="A1701" s="16">
        <v>45259</v>
      </c>
      <c r="B1701" s="17">
        <f t="shared" si="52"/>
        <v>11</v>
      </c>
      <c r="C1701" s="61">
        <f t="shared" si="53"/>
        <v>2023</v>
      </c>
      <c r="D1701">
        <v>357.5</v>
      </c>
      <c r="E1701">
        <v>375.5</v>
      </c>
    </row>
    <row r="1702" spans="1:5">
      <c r="A1702" s="16">
        <v>45260</v>
      </c>
      <c r="B1702" s="17">
        <f t="shared" si="52"/>
        <v>11</v>
      </c>
      <c r="C1702" s="61">
        <f t="shared" si="53"/>
        <v>2023</v>
      </c>
      <c r="D1702">
        <v>358</v>
      </c>
      <c r="E1702">
        <v>376</v>
      </c>
    </row>
    <row r="1703" spans="1:5">
      <c r="A1703" s="16">
        <v>45261</v>
      </c>
      <c r="B1703" s="17">
        <f t="shared" si="52"/>
        <v>12</v>
      </c>
      <c r="C1703" s="61">
        <f t="shared" si="53"/>
        <v>2023</v>
      </c>
      <c r="D1703">
        <v>358.5</v>
      </c>
      <c r="E1703">
        <v>376.5</v>
      </c>
    </row>
    <row r="1704" spans="1:5">
      <c r="A1704" s="16">
        <v>45264</v>
      </c>
      <c r="B1704" s="17">
        <f t="shared" si="52"/>
        <v>12</v>
      </c>
      <c r="C1704" s="61">
        <f t="shared" si="53"/>
        <v>2023</v>
      </c>
      <c r="D1704">
        <v>360</v>
      </c>
      <c r="E1704">
        <v>378</v>
      </c>
    </row>
    <row r="1705" spans="1:5">
      <c r="A1705" s="16">
        <v>45265</v>
      </c>
      <c r="B1705" s="17">
        <f t="shared" si="52"/>
        <v>12</v>
      </c>
      <c r="C1705" s="61">
        <f t="shared" si="53"/>
        <v>2023</v>
      </c>
      <c r="D1705">
        <v>360.5</v>
      </c>
      <c r="E1705">
        <v>378.5</v>
      </c>
    </row>
    <row r="1706" spans="1:5">
      <c r="A1706" s="16">
        <v>45266</v>
      </c>
      <c r="B1706" s="17">
        <f t="shared" si="52"/>
        <v>12</v>
      </c>
      <c r="C1706" s="61">
        <f t="shared" si="53"/>
        <v>2023</v>
      </c>
      <c r="D1706">
        <v>361</v>
      </c>
      <c r="E1706">
        <v>379</v>
      </c>
    </row>
    <row r="1707" spans="1:5">
      <c r="A1707" s="16">
        <v>45267</v>
      </c>
      <c r="B1707" s="17">
        <f t="shared" si="52"/>
        <v>12</v>
      </c>
      <c r="C1707" s="61">
        <f t="shared" si="53"/>
        <v>2023</v>
      </c>
      <c r="D1707">
        <v>382.5</v>
      </c>
      <c r="E1707">
        <v>400.5</v>
      </c>
    </row>
    <row r="1708" spans="1:5">
      <c r="A1708" s="16">
        <v>45271</v>
      </c>
      <c r="B1708" s="17">
        <f t="shared" si="52"/>
        <v>12</v>
      </c>
      <c r="C1708" s="61">
        <f t="shared" si="53"/>
        <v>2023</v>
      </c>
      <c r="D1708">
        <v>365.5</v>
      </c>
      <c r="E1708">
        <v>400.5</v>
      </c>
    </row>
    <row r="1709" spans="1:5">
      <c r="A1709" s="16">
        <v>45272</v>
      </c>
      <c r="B1709" s="17">
        <f t="shared" si="52"/>
        <v>12</v>
      </c>
      <c r="C1709" s="61">
        <f t="shared" si="53"/>
        <v>2023</v>
      </c>
      <c r="D1709">
        <v>365.5</v>
      </c>
      <c r="E1709">
        <v>400.5</v>
      </c>
    </row>
    <row r="1710" spans="1:5">
      <c r="A1710" s="16">
        <v>45273</v>
      </c>
      <c r="B1710" s="17">
        <f t="shared" si="52"/>
        <v>12</v>
      </c>
      <c r="C1710" s="61">
        <f t="shared" si="53"/>
        <v>2023</v>
      </c>
      <c r="D1710">
        <v>780</v>
      </c>
      <c r="E1710">
        <v>820</v>
      </c>
    </row>
    <row r="1711" spans="1:5">
      <c r="A1711" s="16">
        <v>45274</v>
      </c>
      <c r="B1711" s="17">
        <f t="shared" si="52"/>
        <v>12</v>
      </c>
      <c r="C1711" s="61">
        <f t="shared" si="53"/>
        <v>2023</v>
      </c>
      <c r="D1711">
        <v>780.62</v>
      </c>
      <c r="E1711">
        <v>820.62</v>
      </c>
    </row>
    <row r="1712" spans="1:5">
      <c r="A1712" s="16">
        <v>45275</v>
      </c>
      <c r="B1712" s="17">
        <f t="shared" si="52"/>
        <v>12</v>
      </c>
      <c r="C1712" s="61">
        <f t="shared" si="53"/>
        <v>2023</v>
      </c>
      <c r="D1712">
        <v>781</v>
      </c>
      <c r="E1712">
        <v>821</v>
      </c>
    </row>
    <row r="1713" spans="1:5">
      <c r="A1713" s="16">
        <v>45278</v>
      </c>
      <c r="B1713" s="17">
        <f t="shared" si="52"/>
        <v>12</v>
      </c>
      <c r="C1713" s="61">
        <f t="shared" si="53"/>
        <v>2023</v>
      </c>
      <c r="D1713">
        <v>782.5</v>
      </c>
      <c r="E1713">
        <v>822.5</v>
      </c>
    </row>
    <row r="1714" spans="1:5">
      <c r="A1714" s="16">
        <v>45279</v>
      </c>
      <c r="B1714" s="17">
        <f t="shared" si="52"/>
        <v>12</v>
      </c>
      <c r="C1714" s="61">
        <f t="shared" si="53"/>
        <v>2023</v>
      </c>
      <c r="D1714">
        <v>783</v>
      </c>
      <c r="E1714">
        <v>823</v>
      </c>
    </row>
    <row r="1715" spans="1:5">
      <c r="A1715" s="16">
        <v>45280</v>
      </c>
      <c r="B1715" s="17">
        <f t="shared" si="52"/>
        <v>12</v>
      </c>
      <c r="C1715" s="61">
        <f t="shared" si="53"/>
        <v>2023</v>
      </c>
      <c r="D1715">
        <v>783.5</v>
      </c>
      <c r="E1715">
        <v>823.5</v>
      </c>
    </row>
    <row r="1716" spans="1:5">
      <c r="A1716" s="16">
        <v>45281</v>
      </c>
      <c r="B1716" s="17">
        <f t="shared" si="52"/>
        <v>12</v>
      </c>
      <c r="C1716" s="61">
        <f t="shared" si="53"/>
        <v>2023</v>
      </c>
      <c r="D1716">
        <v>784</v>
      </c>
      <c r="E1716">
        <v>824</v>
      </c>
    </row>
    <row r="1717" spans="1:5">
      <c r="A1717" s="16">
        <v>45282</v>
      </c>
      <c r="B1717" s="17">
        <f t="shared" si="52"/>
        <v>12</v>
      </c>
      <c r="C1717" s="61">
        <f t="shared" si="53"/>
        <v>2023</v>
      </c>
      <c r="D1717">
        <v>784.5</v>
      </c>
      <c r="E1717">
        <v>824.5</v>
      </c>
    </row>
    <row r="1718" spans="1:5">
      <c r="A1718" s="16">
        <v>45286</v>
      </c>
      <c r="B1718" s="17">
        <f t="shared" si="52"/>
        <v>12</v>
      </c>
      <c r="C1718" s="61">
        <f t="shared" si="53"/>
        <v>2023</v>
      </c>
      <c r="D1718">
        <v>786.75</v>
      </c>
      <c r="E1718">
        <v>826.75</v>
      </c>
    </row>
    <row r="1719" spans="1:5">
      <c r="A1719" s="16">
        <v>45287</v>
      </c>
      <c r="B1719" s="17">
        <f t="shared" si="52"/>
        <v>12</v>
      </c>
      <c r="C1719" s="61">
        <f t="shared" si="53"/>
        <v>2023</v>
      </c>
      <c r="D1719">
        <v>787.25</v>
      </c>
      <c r="E1719">
        <v>827.25</v>
      </c>
    </row>
    <row r="1720" spans="1:5">
      <c r="A1720" s="16">
        <v>45288</v>
      </c>
      <c r="B1720" s="17">
        <f t="shared" si="52"/>
        <v>12</v>
      </c>
      <c r="C1720" s="61">
        <f t="shared" si="53"/>
        <v>2023</v>
      </c>
      <c r="D1720">
        <v>787.75</v>
      </c>
      <c r="E1720">
        <v>827.75</v>
      </c>
    </row>
    <row r="1721" spans="1:5">
      <c r="A1721" s="16">
        <v>45289</v>
      </c>
      <c r="B1721" s="17">
        <f t="shared" si="52"/>
        <v>12</v>
      </c>
      <c r="C1721" s="61">
        <f t="shared" si="53"/>
        <v>2023</v>
      </c>
      <c r="D1721">
        <v>788.25</v>
      </c>
      <c r="E1721">
        <v>828.25</v>
      </c>
    </row>
    <row r="1722" spans="1:5">
      <c r="A1722" s="16">
        <v>45293</v>
      </c>
      <c r="B1722" s="17">
        <f t="shared" si="52"/>
        <v>1</v>
      </c>
      <c r="C1722" s="61">
        <f t="shared" si="53"/>
        <v>2024</v>
      </c>
      <c r="D1722">
        <v>790.25</v>
      </c>
      <c r="E1722">
        <v>830.25</v>
      </c>
    </row>
    <row r="1723" spans="1:5">
      <c r="A1723" s="16">
        <v>45294</v>
      </c>
      <c r="B1723" s="17">
        <f t="shared" si="52"/>
        <v>1</v>
      </c>
      <c r="C1723" s="61">
        <f t="shared" si="53"/>
        <v>2024</v>
      </c>
      <c r="D1723">
        <v>791</v>
      </c>
      <c r="E1723">
        <v>831</v>
      </c>
    </row>
    <row r="1724" spans="1:5">
      <c r="A1724" s="16">
        <v>45295</v>
      </c>
      <c r="B1724" s="17">
        <f t="shared" si="52"/>
        <v>1</v>
      </c>
      <c r="C1724" s="61">
        <f t="shared" si="53"/>
        <v>2024</v>
      </c>
      <c r="D1724">
        <v>791.5</v>
      </c>
      <c r="E1724">
        <v>831.5</v>
      </c>
    </row>
    <row r="1725" spans="1:5">
      <c r="A1725" s="16">
        <v>45296</v>
      </c>
      <c r="B1725" s="17">
        <f t="shared" si="52"/>
        <v>1</v>
      </c>
      <c r="C1725" s="61">
        <f t="shared" si="53"/>
        <v>2024</v>
      </c>
      <c r="D1725">
        <v>792</v>
      </c>
      <c r="E1725">
        <v>832</v>
      </c>
    </row>
    <row r="1726" spans="1:5">
      <c r="A1726" s="16">
        <v>45299</v>
      </c>
      <c r="B1726" s="17">
        <f t="shared" si="52"/>
        <v>1</v>
      </c>
      <c r="C1726" s="61">
        <f t="shared" si="53"/>
        <v>2024</v>
      </c>
      <c r="D1726">
        <v>793.5</v>
      </c>
      <c r="E1726">
        <v>833.5</v>
      </c>
    </row>
    <row r="1727" spans="1:5">
      <c r="A1727" s="16">
        <v>45300</v>
      </c>
      <c r="B1727" s="17">
        <f t="shared" si="52"/>
        <v>1</v>
      </c>
      <c r="C1727" s="61">
        <f t="shared" si="53"/>
        <v>2024</v>
      </c>
      <c r="D1727">
        <v>794</v>
      </c>
      <c r="E1727">
        <v>834</v>
      </c>
    </row>
    <row r="1728" spans="1:5">
      <c r="A1728" s="16">
        <v>45301</v>
      </c>
      <c r="B1728" s="17">
        <f t="shared" si="52"/>
        <v>1</v>
      </c>
      <c r="C1728" s="61">
        <f t="shared" si="53"/>
        <v>2024</v>
      </c>
      <c r="D1728">
        <v>794.5</v>
      </c>
      <c r="E1728">
        <v>834.5</v>
      </c>
    </row>
    <row r="1729" spans="1:5">
      <c r="A1729" s="16">
        <v>45302</v>
      </c>
      <c r="B1729" s="17">
        <f t="shared" si="52"/>
        <v>1</v>
      </c>
      <c r="C1729" s="61">
        <f t="shared" si="53"/>
        <v>2024</v>
      </c>
      <c r="D1729">
        <v>795</v>
      </c>
      <c r="E1729">
        <v>835</v>
      </c>
    </row>
    <row r="1730" spans="1:5">
      <c r="A1730" s="16">
        <v>45303</v>
      </c>
      <c r="B1730" s="17">
        <f t="shared" si="52"/>
        <v>1</v>
      </c>
      <c r="C1730" s="61">
        <f t="shared" si="53"/>
        <v>2024</v>
      </c>
      <c r="D1730">
        <v>795.5</v>
      </c>
      <c r="E1730">
        <v>835.5</v>
      </c>
    </row>
    <row r="1731" spans="1:5">
      <c r="A1731" s="16">
        <v>45306</v>
      </c>
      <c r="B1731" s="17">
        <f t="shared" ref="B1731:B1740" si="54">+MONTH(A1731)</f>
        <v>1</v>
      </c>
      <c r="C1731" s="61">
        <f t="shared" ref="C1731:C1740" si="55">+YEAR(A1731)</f>
        <v>2024</v>
      </c>
      <c r="D1731">
        <v>797.25</v>
      </c>
      <c r="E1731">
        <v>837.25</v>
      </c>
    </row>
    <row r="1732" spans="1:5">
      <c r="A1732" s="16">
        <v>45307</v>
      </c>
      <c r="B1732" s="17">
        <f t="shared" si="54"/>
        <v>1</v>
      </c>
      <c r="C1732" s="61">
        <f t="shared" si="55"/>
        <v>2024</v>
      </c>
      <c r="D1732">
        <v>797.75</v>
      </c>
      <c r="E1732">
        <v>837.75</v>
      </c>
    </row>
    <row r="1733" spans="1:5">
      <c r="A1733" s="16">
        <v>45308</v>
      </c>
      <c r="B1733" s="17">
        <f t="shared" si="54"/>
        <v>1</v>
      </c>
      <c r="C1733" s="61">
        <f t="shared" si="55"/>
        <v>2024</v>
      </c>
      <c r="D1733">
        <v>798.25</v>
      </c>
      <c r="E1733">
        <v>838.25</v>
      </c>
    </row>
    <row r="1734" spans="1:5">
      <c r="A1734" s="16">
        <v>45309</v>
      </c>
      <c r="B1734" s="17">
        <f t="shared" si="54"/>
        <v>1</v>
      </c>
      <c r="C1734" s="61">
        <f t="shared" si="55"/>
        <v>2024</v>
      </c>
      <c r="D1734">
        <v>798.75</v>
      </c>
      <c r="E1734">
        <v>838.75</v>
      </c>
    </row>
    <row r="1735" spans="1:5">
      <c r="A1735" s="16">
        <v>45310</v>
      </c>
      <c r="B1735" s="17">
        <f t="shared" si="54"/>
        <v>1</v>
      </c>
      <c r="C1735" s="61">
        <f t="shared" si="55"/>
        <v>2024</v>
      </c>
      <c r="D1735">
        <v>799.25</v>
      </c>
      <c r="E1735">
        <v>839.25</v>
      </c>
    </row>
    <row r="1736" spans="1:5">
      <c r="A1736" s="16">
        <v>45313</v>
      </c>
      <c r="B1736" s="17">
        <f t="shared" si="54"/>
        <v>1</v>
      </c>
      <c r="C1736" s="61">
        <f t="shared" si="55"/>
        <v>2024</v>
      </c>
      <c r="D1736">
        <v>800.75</v>
      </c>
      <c r="E1736">
        <v>840.75</v>
      </c>
    </row>
    <row r="1737" spans="1:5">
      <c r="A1737" s="16">
        <v>45314</v>
      </c>
      <c r="B1737" s="17">
        <f t="shared" si="54"/>
        <v>1</v>
      </c>
      <c r="C1737" s="61">
        <f t="shared" si="55"/>
        <v>2024</v>
      </c>
      <c r="D1737">
        <v>801.25</v>
      </c>
      <c r="E1737">
        <v>841.25</v>
      </c>
    </row>
    <row r="1738" spans="1:5">
      <c r="A1738" s="16">
        <v>45315</v>
      </c>
      <c r="B1738" s="17">
        <f t="shared" si="54"/>
        <v>1</v>
      </c>
      <c r="C1738" s="61">
        <f t="shared" si="55"/>
        <v>2024</v>
      </c>
      <c r="D1738">
        <v>801.75</v>
      </c>
      <c r="E1738">
        <v>841.75</v>
      </c>
    </row>
    <row r="1739" spans="1:5">
      <c r="A1739" s="16">
        <v>45316</v>
      </c>
      <c r="B1739" s="17">
        <f t="shared" si="54"/>
        <v>1</v>
      </c>
      <c r="C1739" s="61">
        <f t="shared" si="55"/>
        <v>2024</v>
      </c>
      <c r="D1739">
        <v>802.25</v>
      </c>
      <c r="E1739">
        <v>842.25</v>
      </c>
    </row>
    <row r="1740" spans="1:5">
      <c r="A1740" s="16">
        <v>45317</v>
      </c>
      <c r="B1740" s="17">
        <f t="shared" si="54"/>
        <v>1</v>
      </c>
      <c r="C1740" s="61">
        <f t="shared" si="55"/>
        <v>2024</v>
      </c>
      <c r="D1740">
        <v>802.75</v>
      </c>
      <c r="E1740">
        <v>842.75</v>
      </c>
    </row>
    <row r="1741" spans="1:5">
      <c r="A1741" s="16">
        <v>45320</v>
      </c>
      <c r="B1741" s="17">
        <f t="shared" ref="B1741:B1743" si="56">+MONTH(A1741)</f>
        <v>1</v>
      </c>
      <c r="C1741" s="61">
        <f t="shared" ref="C1741:C1743" si="57">+YEAR(A1741)</f>
        <v>2024</v>
      </c>
      <c r="D1741">
        <v>804.5</v>
      </c>
      <c r="E1741">
        <v>844.5</v>
      </c>
    </row>
    <row r="1742" spans="1:5">
      <c r="A1742" s="16">
        <v>45321</v>
      </c>
      <c r="B1742" s="17">
        <f t="shared" si="56"/>
        <v>1</v>
      </c>
      <c r="C1742" s="61">
        <f t="shared" si="57"/>
        <v>2024</v>
      </c>
      <c r="D1742">
        <v>805</v>
      </c>
      <c r="E1742">
        <v>845</v>
      </c>
    </row>
    <row r="1743" spans="1:5">
      <c r="A1743" s="16">
        <v>45322</v>
      </c>
      <c r="B1743" s="17">
        <f t="shared" si="56"/>
        <v>1</v>
      </c>
      <c r="C1743" s="61">
        <f t="shared" si="57"/>
        <v>2024</v>
      </c>
      <c r="D1743">
        <v>805.5</v>
      </c>
      <c r="E1743">
        <v>845.5</v>
      </c>
    </row>
    <row r="1744" spans="1:5">
      <c r="A1744" s="16">
        <v>45323</v>
      </c>
      <c r="B1744" s="17">
        <f t="shared" ref="B1744:B1762" si="58">+MONTH(A1744)</f>
        <v>2</v>
      </c>
      <c r="C1744" s="61">
        <f t="shared" ref="C1744:C1763" si="59">+YEAR(A1744)</f>
        <v>2024</v>
      </c>
      <c r="D1744">
        <v>806</v>
      </c>
      <c r="E1744">
        <v>846</v>
      </c>
    </row>
    <row r="1745" spans="1:5">
      <c r="A1745" s="16">
        <v>45324</v>
      </c>
      <c r="B1745" s="17">
        <f t="shared" si="58"/>
        <v>2</v>
      </c>
      <c r="C1745" s="61">
        <f t="shared" si="59"/>
        <v>2024</v>
      </c>
      <c r="D1745">
        <v>806.5</v>
      </c>
      <c r="E1745">
        <v>846.5</v>
      </c>
    </row>
    <row r="1746" spans="1:5">
      <c r="A1746" s="16">
        <v>45327</v>
      </c>
      <c r="B1746" s="17">
        <f t="shared" si="58"/>
        <v>2</v>
      </c>
      <c r="C1746" s="61">
        <f t="shared" si="59"/>
        <v>2024</v>
      </c>
      <c r="D1746">
        <v>808</v>
      </c>
      <c r="E1746">
        <v>848</v>
      </c>
    </row>
    <row r="1747" spans="1:5">
      <c r="A1747" s="16">
        <v>45328</v>
      </c>
      <c r="B1747" s="17">
        <f t="shared" si="58"/>
        <v>2</v>
      </c>
      <c r="C1747" s="61">
        <f t="shared" si="59"/>
        <v>2024</v>
      </c>
      <c r="D1747">
        <v>808.5</v>
      </c>
      <c r="E1747">
        <v>848.5</v>
      </c>
    </row>
    <row r="1748" spans="1:5">
      <c r="A1748" s="16">
        <v>45329</v>
      </c>
      <c r="B1748" s="17">
        <f t="shared" si="58"/>
        <v>2</v>
      </c>
      <c r="C1748" s="61">
        <f t="shared" si="59"/>
        <v>2024</v>
      </c>
      <c r="D1748">
        <v>809</v>
      </c>
      <c r="E1748">
        <v>849</v>
      </c>
    </row>
    <row r="1749" spans="1:5">
      <c r="A1749" s="16">
        <v>45330</v>
      </c>
      <c r="B1749" s="17">
        <f t="shared" si="58"/>
        <v>2</v>
      </c>
      <c r="C1749" s="61">
        <f t="shared" si="59"/>
        <v>2024</v>
      </c>
      <c r="D1749">
        <v>809.5</v>
      </c>
      <c r="E1749">
        <v>849.5</v>
      </c>
    </row>
    <row r="1750" spans="1:5">
      <c r="A1750" s="16">
        <v>45331</v>
      </c>
      <c r="B1750" s="17">
        <f t="shared" si="58"/>
        <v>2</v>
      </c>
      <c r="C1750" s="61">
        <f t="shared" si="59"/>
        <v>2024</v>
      </c>
      <c r="D1750">
        <v>810</v>
      </c>
      <c r="E1750">
        <v>850</v>
      </c>
    </row>
    <row r="1751" spans="1:5">
      <c r="A1751" s="16">
        <v>45336</v>
      </c>
      <c r="B1751" s="17">
        <f t="shared" si="58"/>
        <v>2</v>
      </c>
      <c r="C1751" s="61">
        <f t="shared" si="59"/>
        <v>2024</v>
      </c>
      <c r="D1751">
        <v>813</v>
      </c>
      <c r="E1751">
        <v>853</v>
      </c>
    </row>
    <row r="1752" spans="1:5">
      <c r="A1752" s="16">
        <v>45337</v>
      </c>
      <c r="B1752" s="17">
        <f t="shared" si="58"/>
        <v>2</v>
      </c>
      <c r="C1752" s="61">
        <f t="shared" si="59"/>
        <v>2024</v>
      </c>
      <c r="D1752">
        <v>813.5</v>
      </c>
      <c r="E1752">
        <v>853.5</v>
      </c>
    </row>
    <row r="1753" spans="1:5">
      <c r="A1753" s="16">
        <v>45338</v>
      </c>
      <c r="B1753" s="17">
        <f t="shared" si="58"/>
        <v>2</v>
      </c>
      <c r="C1753" s="61">
        <f t="shared" si="59"/>
        <v>2024</v>
      </c>
      <c r="D1753">
        <v>814</v>
      </c>
      <c r="E1753">
        <v>854</v>
      </c>
    </row>
    <row r="1754" spans="1:5">
      <c r="A1754" s="16">
        <v>45341</v>
      </c>
      <c r="B1754" s="17">
        <f t="shared" si="58"/>
        <v>2</v>
      </c>
      <c r="C1754" s="61">
        <f t="shared" si="59"/>
        <v>2024</v>
      </c>
      <c r="D1754">
        <v>815.5</v>
      </c>
      <c r="E1754">
        <v>855.5</v>
      </c>
    </row>
    <row r="1755" spans="1:5">
      <c r="A1755" s="16">
        <v>45342</v>
      </c>
      <c r="B1755" s="17">
        <f t="shared" si="58"/>
        <v>2</v>
      </c>
      <c r="C1755" s="61">
        <f t="shared" si="59"/>
        <v>2024</v>
      </c>
      <c r="D1755">
        <v>816</v>
      </c>
      <c r="E1755">
        <v>856</v>
      </c>
    </row>
    <row r="1756" spans="1:5">
      <c r="A1756" s="16">
        <v>45343</v>
      </c>
      <c r="B1756" s="17">
        <f t="shared" si="58"/>
        <v>2</v>
      </c>
      <c r="C1756" s="61">
        <f t="shared" si="59"/>
        <v>2024</v>
      </c>
      <c r="D1756">
        <v>816.5</v>
      </c>
      <c r="E1756">
        <v>856.5</v>
      </c>
    </row>
    <row r="1757" spans="1:5">
      <c r="A1757" s="16">
        <v>45344</v>
      </c>
      <c r="B1757" s="17">
        <f t="shared" si="58"/>
        <v>2</v>
      </c>
      <c r="C1757" s="61">
        <f t="shared" si="59"/>
        <v>2024</v>
      </c>
      <c r="D1757">
        <v>817</v>
      </c>
      <c r="E1757">
        <v>857</v>
      </c>
    </row>
    <row r="1758" spans="1:5">
      <c r="A1758" s="16">
        <v>45345</v>
      </c>
      <c r="B1758" s="17">
        <f t="shared" si="58"/>
        <v>2</v>
      </c>
      <c r="C1758" s="61">
        <f t="shared" si="59"/>
        <v>2024</v>
      </c>
      <c r="D1758">
        <v>817.5</v>
      </c>
      <c r="E1758">
        <v>857.5</v>
      </c>
    </row>
    <row r="1759" spans="1:5">
      <c r="A1759" s="16">
        <v>45348</v>
      </c>
      <c r="B1759" s="17">
        <f t="shared" si="58"/>
        <v>2</v>
      </c>
      <c r="C1759" s="61">
        <f t="shared" si="59"/>
        <v>2024</v>
      </c>
      <c r="D1759">
        <v>819.5</v>
      </c>
      <c r="E1759">
        <v>859.5</v>
      </c>
    </row>
    <row r="1760" spans="1:5">
      <c r="A1760" s="16">
        <v>45349</v>
      </c>
      <c r="B1760" s="17">
        <f t="shared" si="58"/>
        <v>2</v>
      </c>
      <c r="C1760" s="61">
        <f t="shared" si="59"/>
        <v>2024</v>
      </c>
      <c r="D1760">
        <v>820</v>
      </c>
      <c r="E1760">
        <v>860</v>
      </c>
    </row>
    <row r="1761" spans="1:5">
      <c r="A1761" s="16">
        <v>45350</v>
      </c>
      <c r="B1761" s="17">
        <f t="shared" si="58"/>
        <v>2</v>
      </c>
      <c r="C1761" s="61">
        <f t="shared" si="59"/>
        <v>2024</v>
      </c>
      <c r="D1761">
        <v>820.5</v>
      </c>
      <c r="E1761">
        <v>860.5</v>
      </c>
    </row>
    <row r="1762" spans="1:5">
      <c r="A1762" s="16">
        <v>45351</v>
      </c>
      <c r="B1762" s="17">
        <f t="shared" si="58"/>
        <v>2</v>
      </c>
      <c r="C1762" s="61">
        <f t="shared" si="59"/>
        <v>2024</v>
      </c>
      <c r="D1762">
        <v>821</v>
      </c>
      <c r="E1762">
        <v>861</v>
      </c>
    </row>
    <row r="1763" spans="1:5">
      <c r="A1763" s="16">
        <v>45352</v>
      </c>
      <c r="B1763" s="17">
        <f>+MONTH(A1763)</f>
        <v>3</v>
      </c>
      <c r="C1763" s="61">
        <f t="shared" si="59"/>
        <v>2024</v>
      </c>
      <c r="D1763">
        <v>821.5</v>
      </c>
      <c r="E1763">
        <v>861.5</v>
      </c>
    </row>
    <row r="1764" spans="1:5">
      <c r="A1764" s="16">
        <v>45355</v>
      </c>
      <c r="B1764" s="17">
        <f t="shared" ref="B1764:B1781" si="60">+MONTH(A1764)</f>
        <v>3</v>
      </c>
      <c r="C1764" s="61">
        <f t="shared" ref="C1764:C1781" si="61">+YEAR(A1764)</f>
        <v>2024</v>
      </c>
      <c r="D1764">
        <v>823</v>
      </c>
      <c r="E1764">
        <v>863</v>
      </c>
    </row>
    <row r="1765" spans="1:5">
      <c r="A1765" s="16">
        <v>45356</v>
      </c>
      <c r="B1765" s="17">
        <f t="shared" si="60"/>
        <v>3</v>
      </c>
      <c r="C1765" s="61">
        <f t="shared" si="61"/>
        <v>2024</v>
      </c>
      <c r="D1765">
        <v>824</v>
      </c>
      <c r="E1765">
        <v>864</v>
      </c>
    </row>
    <row r="1766" spans="1:5">
      <c r="A1766" s="16">
        <v>45357</v>
      </c>
      <c r="B1766" s="17">
        <f t="shared" si="60"/>
        <v>3</v>
      </c>
      <c r="C1766" s="61">
        <f t="shared" si="61"/>
        <v>2024</v>
      </c>
      <c r="D1766">
        <v>824.5</v>
      </c>
      <c r="E1766">
        <v>864.5</v>
      </c>
    </row>
    <row r="1767" spans="1:5">
      <c r="A1767" s="16">
        <v>45358</v>
      </c>
      <c r="B1767" s="17">
        <f t="shared" si="60"/>
        <v>3</v>
      </c>
      <c r="C1767" s="61">
        <f t="shared" si="61"/>
        <v>2024</v>
      </c>
      <c r="D1767">
        <v>825</v>
      </c>
      <c r="E1767">
        <v>865</v>
      </c>
    </row>
    <row r="1768" spans="1:5">
      <c r="A1768" s="16">
        <v>45359</v>
      </c>
      <c r="B1768" s="17">
        <f t="shared" si="60"/>
        <v>3</v>
      </c>
      <c r="C1768" s="61">
        <f t="shared" si="61"/>
        <v>2024</v>
      </c>
      <c r="D1768">
        <v>825.5</v>
      </c>
      <c r="E1768">
        <v>865.5</v>
      </c>
    </row>
    <row r="1769" spans="1:5">
      <c r="A1769" s="16">
        <v>45362</v>
      </c>
      <c r="B1769" s="17">
        <f t="shared" si="60"/>
        <v>3</v>
      </c>
      <c r="C1769" s="61">
        <f t="shared" si="61"/>
        <v>2024</v>
      </c>
      <c r="D1769">
        <v>827</v>
      </c>
      <c r="E1769">
        <v>867</v>
      </c>
    </row>
    <row r="1770" spans="1:5">
      <c r="A1770" s="16">
        <v>45363</v>
      </c>
      <c r="B1770" s="17">
        <f t="shared" si="60"/>
        <v>3</v>
      </c>
      <c r="C1770" s="61">
        <f t="shared" si="61"/>
        <v>2024</v>
      </c>
      <c r="D1770">
        <v>827.5</v>
      </c>
      <c r="E1770">
        <v>867.5</v>
      </c>
    </row>
    <row r="1771" spans="1:5">
      <c r="A1771" s="16">
        <v>45364</v>
      </c>
      <c r="B1771" s="17">
        <f t="shared" si="60"/>
        <v>3</v>
      </c>
      <c r="C1771" s="61">
        <f t="shared" si="61"/>
        <v>2024</v>
      </c>
      <c r="D1771">
        <v>828.5</v>
      </c>
      <c r="E1771">
        <v>868.5</v>
      </c>
    </row>
    <row r="1772" spans="1:5">
      <c r="A1772" s="16">
        <v>45365</v>
      </c>
      <c r="B1772" s="17">
        <f t="shared" si="60"/>
        <v>3</v>
      </c>
      <c r="C1772" s="61">
        <f t="shared" si="61"/>
        <v>2024</v>
      </c>
      <c r="D1772">
        <v>829</v>
      </c>
      <c r="E1772">
        <v>869</v>
      </c>
    </row>
    <row r="1773" spans="1:5">
      <c r="A1773" s="16">
        <v>45366</v>
      </c>
      <c r="B1773" s="17">
        <f t="shared" si="60"/>
        <v>3</v>
      </c>
      <c r="C1773" s="61">
        <f t="shared" si="61"/>
        <v>2024</v>
      </c>
      <c r="D1773">
        <v>829.5</v>
      </c>
      <c r="E1773">
        <v>869.5</v>
      </c>
    </row>
    <row r="1774" spans="1:5">
      <c r="A1774" s="16">
        <v>45369</v>
      </c>
      <c r="B1774" s="17">
        <f t="shared" si="60"/>
        <v>3</v>
      </c>
      <c r="C1774" s="61">
        <f t="shared" si="61"/>
        <v>2024</v>
      </c>
      <c r="D1774">
        <v>831</v>
      </c>
      <c r="E1774">
        <v>871</v>
      </c>
    </row>
    <row r="1775" spans="1:5">
      <c r="A1775" s="16">
        <v>45370</v>
      </c>
      <c r="B1775" s="17">
        <f t="shared" si="60"/>
        <v>3</v>
      </c>
      <c r="C1775" s="61">
        <f t="shared" si="61"/>
        <v>2024</v>
      </c>
      <c r="D1775">
        <v>831.5</v>
      </c>
      <c r="E1775">
        <v>871.5</v>
      </c>
    </row>
    <row r="1776" spans="1:5">
      <c r="A1776" s="16">
        <v>45371</v>
      </c>
      <c r="B1776" s="17">
        <f t="shared" si="60"/>
        <v>3</v>
      </c>
      <c r="C1776" s="61">
        <f t="shared" si="61"/>
        <v>2024</v>
      </c>
      <c r="D1776">
        <v>832</v>
      </c>
      <c r="E1776">
        <v>872</v>
      </c>
    </row>
    <row r="1777" spans="1:5">
      <c r="A1777" s="16">
        <v>45372</v>
      </c>
      <c r="B1777" s="17">
        <f t="shared" si="60"/>
        <v>3</v>
      </c>
      <c r="C1777" s="61">
        <f t="shared" si="61"/>
        <v>2024</v>
      </c>
      <c r="D1777">
        <v>832.5</v>
      </c>
      <c r="E1777">
        <v>872.5</v>
      </c>
    </row>
    <row r="1778" spans="1:5">
      <c r="A1778" s="16">
        <v>45373</v>
      </c>
      <c r="B1778" s="17">
        <f t="shared" si="60"/>
        <v>3</v>
      </c>
      <c r="C1778" s="61">
        <f t="shared" si="61"/>
        <v>2024</v>
      </c>
      <c r="D1778">
        <v>833.5</v>
      </c>
      <c r="E1778">
        <v>873.5</v>
      </c>
    </row>
    <row r="1779" spans="1:5">
      <c r="A1779" s="16">
        <v>45376</v>
      </c>
      <c r="B1779" s="17">
        <f t="shared" si="60"/>
        <v>3</v>
      </c>
      <c r="C1779" s="61">
        <f t="shared" si="61"/>
        <v>2024</v>
      </c>
      <c r="D1779">
        <v>835</v>
      </c>
      <c r="E1779">
        <v>875</v>
      </c>
    </row>
    <row r="1780" spans="1:5">
      <c r="A1780" s="16">
        <v>45377</v>
      </c>
      <c r="B1780" s="17">
        <f t="shared" si="60"/>
        <v>3</v>
      </c>
      <c r="C1780" s="61">
        <f t="shared" si="61"/>
        <v>2024</v>
      </c>
      <c r="D1780">
        <v>835.5</v>
      </c>
      <c r="E1780">
        <v>875.5</v>
      </c>
    </row>
    <row r="1781" spans="1:5">
      <c r="A1781" s="16">
        <v>45378</v>
      </c>
      <c r="B1781" s="17">
        <f t="shared" si="60"/>
        <v>3</v>
      </c>
      <c r="C1781" s="61">
        <f t="shared" si="61"/>
        <v>2024</v>
      </c>
      <c r="D1781">
        <v>836</v>
      </c>
      <c r="E1781">
        <v>876</v>
      </c>
    </row>
  </sheetData>
  <autoFilter ref="A1:F178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3:D100"/>
  <sheetViews>
    <sheetView topLeftCell="A82" workbookViewId="0">
      <selection activeCell="D100" sqref="D100"/>
    </sheetView>
  </sheetViews>
  <sheetFormatPr baseColWidth="10" defaultRowHeight="13.8"/>
  <cols>
    <col min="1" max="1" width="17.8984375" customWidth="1"/>
    <col min="2" max="2" width="18.09765625" customWidth="1"/>
  </cols>
  <sheetData>
    <row r="3" spans="1:2">
      <c r="A3" t="s">
        <v>19</v>
      </c>
      <c r="B3" t="s">
        <v>20</v>
      </c>
    </row>
    <row r="4" spans="1:2">
      <c r="A4">
        <v>2016</v>
      </c>
      <c r="B4">
        <v>16.035000000000004</v>
      </c>
    </row>
    <row r="5" spans="1:2">
      <c r="A5">
        <v>12</v>
      </c>
      <c r="B5">
        <v>16.035000000000004</v>
      </c>
    </row>
    <row r="6" spans="1:2">
      <c r="A6">
        <v>2017</v>
      </c>
      <c r="B6">
        <v>16.773109756097554</v>
      </c>
    </row>
    <row r="7" spans="1:2">
      <c r="A7">
        <v>1</v>
      </c>
      <c r="B7">
        <v>16.109090909090909</v>
      </c>
    </row>
    <row r="8" spans="1:2">
      <c r="A8">
        <v>2</v>
      </c>
      <c r="B8">
        <v>15.794444444444443</v>
      </c>
    </row>
    <row r="9" spans="1:2">
      <c r="A9">
        <v>3</v>
      </c>
      <c r="B9">
        <v>15.715909090909093</v>
      </c>
    </row>
    <row r="10" spans="1:2">
      <c r="A10">
        <v>4</v>
      </c>
      <c r="B10">
        <v>15.552777777777777</v>
      </c>
    </row>
    <row r="11" spans="1:2">
      <c r="A11">
        <v>5</v>
      </c>
      <c r="B11">
        <v>15.913333333333334</v>
      </c>
    </row>
    <row r="12" spans="1:2">
      <c r="A12">
        <v>6</v>
      </c>
      <c r="B12">
        <v>16.316666666666666</v>
      </c>
    </row>
    <row r="13" spans="1:2">
      <c r="A13">
        <v>7</v>
      </c>
      <c r="B13">
        <v>17.39714285714286</v>
      </c>
    </row>
    <row r="14" spans="1:2">
      <c r="A14">
        <v>8</v>
      </c>
      <c r="B14">
        <v>17.618863636363638</v>
      </c>
    </row>
    <row r="15" spans="1:2">
      <c r="A15">
        <v>9</v>
      </c>
      <c r="B15">
        <v>17.445238095238096</v>
      </c>
    </row>
    <row r="16" spans="1:2">
      <c r="A16">
        <v>10</v>
      </c>
      <c r="B16">
        <v>17.669047619047621</v>
      </c>
    </row>
    <row r="17" spans="1:2">
      <c r="A17">
        <v>11</v>
      </c>
      <c r="B17">
        <v>17.682499999999997</v>
      </c>
    </row>
    <row r="18" spans="1:2">
      <c r="A18">
        <v>12</v>
      </c>
      <c r="B18">
        <v>17.944736842105261</v>
      </c>
    </row>
    <row r="19" spans="1:2">
      <c r="A19">
        <v>2018</v>
      </c>
      <c r="B19">
        <v>28.611570247933898</v>
      </c>
    </row>
    <row r="20" spans="1:2">
      <c r="A20">
        <v>1</v>
      </c>
      <c r="B20">
        <v>19.281818181818181</v>
      </c>
    </row>
    <row r="21" spans="1:2">
      <c r="A21">
        <v>2</v>
      </c>
      <c r="B21">
        <v>20.083333333333332</v>
      </c>
    </row>
    <row r="22" spans="1:2">
      <c r="A22">
        <v>3</v>
      </c>
      <c r="B22">
        <v>20.494999999999997</v>
      </c>
    </row>
    <row r="23" spans="1:2">
      <c r="A23">
        <v>4</v>
      </c>
      <c r="B23">
        <v>20.486842105263154</v>
      </c>
    </row>
    <row r="24" spans="1:2">
      <c r="A24">
        <v>5</v>
      </c>
      <c r="B24">
        <v>24.159523809523805</v>
      </c>
    </row>
    <row r="25" spans="1:2">
      <c r="A25">
        <v>6</v>
      </c>
      <c r="B25">
        <v>27.094999999999999</v>
      </c>
    </row>
    <row r="26" spans="1:2">
      <c r="A26">
        <v>7</v>
      </c>
      <c r="B26">
        <v>28.066666666666666</v>
      </c>
    </row>
    <row r="27" spans="1:2">
      <c r="A27">
        <v>8</v>
      </c>
      <c r="B27">
        <v>30.668181818181822</v>
      </c>
    </row>
    <row r="28" spans="1:2">
      <c r="A28">
        <v>9</v>
      </c>
      <c r="B28">
        <v>39.165000000000006</v>
      </c>
    </row>
    <row r="29" spans="1:2">
      <c r="A29">
        <v>10</v>
      </c>
      <c r="B29">
        <v>37.954545454545446</v>
      </c>
    </row>
    <row r="30" spans="1:2">
      <c r="A30">
        <v>11</v>
      </c>
      <c r="B30">
        <v>37.38421052631579</v>
      </c>
    </row>
    <row r="31" spans="1:2">
      <c r="A31">
        <v>12</v>
      </c>
      <c r="B31">
        <v>38.733333333333334</v>
      </c>
    </row>
    <row r="32" spans="1:2">
      <c r="A32">
        <v>2019</v>
      </c>
      <c r="B32">
        <v>49.613900414937739</v>
      </c>
    </row>
    <row r="33" spans="1:2">
      <c r="A33">
        <v>1</v>
      </c>
      <c r="B33">
        <v>38.29545454545454</v>
      </c>
    </row>
    <row r="34" spans="1:2">
      <c r="A34">
        <v>2</v>
      </c>
      <c r="B34">
        <v>39.299999999999997</v>
      </c>
    </row>
    <row r="35" spans="1:2">
      <c r="A35">
        <v>3</v>
      </c>
      <c r="B35">
        <v>42.489473684210523</v>
      </c>
    </row>
    <row r="36" spans="1:2">
      <c r="A36">
        <v>4</v>
      </c>
      <c r="B36">
        <v>44.268421052631574</v>
      </c>
    </row>
    <row r="37" spans="1:2">
      <c r="A37">
        <v>5</v>
      </c>
      <c r="B37">
        <v>45.881818181818176</v>
      </c>
    </row>
    <row r="38" spans="1:2">
      <c r="A38">
        <v>6</v>
      </c>
      <c r="B38">
        <v>44.74444444444444</v>
      </c>
    </row>
    <row r="39" spans="1:2">
      <c r="A39">
        <v>7</v>
      </c>
      <c r="B39">
        <v>43.571428571428562</v>
      </c>
    </row>
    <row r="40" spans="1:2">
      <c r="A40">
        <v>8</v>
      </c>
      <c r="B40">
        <v>54.228571428571428</v>
      </c>
    </row>
    <row r="41" spans="1:2">
      <c r="A41">
        <v>9</v>
      </c>
      <c r="B41">
        <v>57.86904761904762</v>
      </c>
    </row>
    <row r="42" spans="1:2">
      <c r="A42">
        <v>10</v>
      </c>
      <c r="B42">
        <v>60.815909090909095</v>
      </c>
    </row>
    <row r="43" spans="1:2">
      <c r="A43">
        <v>11</v>
      </c>
      <c r="B43">
        <v>62.723684210526315</v>
      </c>
    </row>
    <row r="44" spans="1:2">
      <c r="A44">
        <v>12</v>
      </c>
      <c r="B44">
        <v>62.735294117647058</v>
      </c>
    </row>
    <row r="45" spans="1:2">
      <c r="A45">
        <v>2020</v>
      </c>
      <c r="B45">
        <v>73.859375</v>
      </c>
    </row>
    <row r="46" spans="1:2">
      <c r="A46">
        <v>1</v>
      </c>
      <c r="B46">
        <v>63</v>
      </c>
    </row>
    <row r="47" spans="1:2">
      <c r="A47">
        <v>2</v>
      </c>
      <c r="B47">
        <v>63.305555555555557</v>
      </c>
    </row>
    <row r="48" spans="1:2">
      <c r="A48">
        <v>3</v>
      </c>
      <c r="B48">
        <v>64.565789473684205</v>
      </c>
    </row>
    <row r="49" spans="1:2">
      <c r="A49">
        <v>4</v>
      </c>
      <c r="B49">
        <v>67.25</v>
      </c>
    </row>
    <row r="50" spans="1:2">
      <c r="A50">
        <v>5</v>
      </c>
      <c r="B50">
        <v>69.71052631578948</v>
      </c>
    </row>
    <row r="51" spans="1:2">
      <c r="A51">
        <v>6</v>
      </c>
      <c r="B51">
        <v>71.964285714285708</v>
      </c>
    </row>
    <row r="52" spans="1:2">
      <c r="A52">
        <v>7</v>
      </c>
      <c r="B52">
        <v>75.05952380952381</v>
      </c>
    </row>
    <row r="53" spans="1:2">
      <c r="A53">
        <v>8</v>
      </c>
      <c r="B53">
        <v>77.287499999999994</v>
      </c>
    </row>
    <row r="54" spans="1:2">
      <c r="A54">
        <v>9</v>
      </c>
      <c r="B54">
        <v>79.13636363636364</v>
      </c>
    </row>
    <row r="55" spans="1:2">
      <c r="A55">
        <v>10</v>
      </c>
      <c r="B55">
        <v>82.547619047619051</v>
      </c>
    </row>
    <row r="56" spans="1:2">
      <c r="A56">
        <v>11</v>
      </c>
      <c r="B56">
        <v>85.118421052631575</v>
      </c>
    </row>
    <row r="57" spans="1:2">
      <c r="A57">
        <v>12</v>
      </c>
      <c r="B57">
        <v>87.75</v>
      </c>
    </row>
    <row r="58" spans="1:2">
      <c r="A58">
        <v>2021</v>
      </c>
      <c r="B58">
        <v>100.24487704918033</v>
      </c>
    </row>
    <row r="59" spans="1:2">
      <c r="A59">
        <v>1</v>
      </c>
      <c r="B59">
        <v>90.9375</v>
      </c>
    </row>
    <row r="60" spans="1:2">
      <c r="A60">
        <v>2</v>
      </c>
      <c r="B60">
        <v>93.527777777777771</v>
      </c>
    </row>
    <row r="61" spans="1:2">
      <c r="A61">
        <v>3</v>
      </c>
      <c r="B61">
        <v>96.090909090909093</v>
      </c>
    </row>
    <row r="62" spans="1:2">
      <c r="A62">
        <v>4</v>
      </c>
      <c r="B62">
        <v>98.2</v>
      </c>
    </row>
    <row r="63" spans="1:2">
      <c r="A63">
        <v>5</v>
      </c>
      <c r="B63">
        <v>99.171052631578945</v>
      </c>
    </row>
    <row r="64" spans="1:2">
      <c r="A64">
        <v>6</v>
      </c>
      <c r="B64">
        <v>100.23809523809524</v>
      </c>
    </row>
    <row r="65" spans="1:2">
      <c r="A65">
        <v>7</v>
      </c>
      <c r="B65">
        <v>101.30952380952381</v>
      </c>
    </row>
    <row r="66" spans="1:2">
      <c r="A66">
        <v>8</v>
      </c>
      <c r="B66">
        <v>102.28571428571429</v>
      </c>
    </row>
    <row r="67" spans="1:2">
      <c r="A67">
        <v>9</v>
      </c>
      <c r="B67">
        <v>103.44318181818181</v>
      </c>
    </row>
    <row r="68" spans="1:2">
      <c r="A68">
        <v>10</v>
      </c>
      <c r="B68">
        <v>104.52631578947368</v>
      </c>
    </row>
    <row r="69" spans="1:2">
      <c r="A69">
        <v>11</v>
      </c>
      <c r="B69">
        <v>105.42857142857143</v>
      </c>
    </row>
    <row r="70" spans="1:2">
      <c r="A70">
        <v>12</v>
      </c>
      <c r="B70">
        <v>106.95</v>
      </c>
    </row>
    <row r="71" spans="1:2">
      <c r="A71">
        <v>2022</v>
      </c>
      <c r="B71">
        <v>136.46413934426229</v>
      </c>
    </row>
    <row r="72" spans="1:2">
      <c r="A72">
        <v>1</v>
      </c>
      <c r="B72">
        <v>108.96428571428571</v>
      </c>
    </row>
    <row r="73" spans="1:2">
      <c r="A73">
        <v>2</v>
      </c>
      <c r="B73">
        <v>111.53947368421052</v>
      </c>
    </row>
    <row r="74" spans="1:2">
      <c r="A74">
        <v>3</v>
      </c>
      <c r="B74">
        <v>114.58333333333333</v>
      </c>
    </row>
    <row r="75" spans="1:2">
      <c r="A75">
        <v>4</v>
      </c>
      <c r="B75">
        <v>118.35526315789474</v>
      </c>
    </row>
    <row r="76" spans="1:2">
      <c r="A76">
        <v>5</v>
      </c>
      <c r="B76">
        <v>122.9</v>
      </c>
    </row>
    <row r="77" spans="1:2">
      <c r="A77">
        <v>6</v>
      </c>
      <c r="B77">
        <v>127.675</v>
      </c>
    </row>
    <row r="78" spans="1:2">
      <c r="A78">
        <v>7</v>
      </c>
      <c r="B78">
        <v>134.72619047619048</v>
      </c>
    </row>
    <row r="79" spans="1:2">
      <c r="A79">
        <v>8</v>
      </c>
      <c r="B79">
        <v>141.64772727272728</v>
      </c>
    </row>
    <row r="80" spans="1:2">
      <c r="A80">
        <v>9</v>
      </c>
      <c r="B80">
        <v>149.61904761904762</v>
      </c>
    </row>
    <row r="81" spans="1:3">
      <c r="A81">
        <v>10</v>
      </c>
      <c r="B81">
        <v>158.61842105263159</v>
      </c>
    </row>
    <row r="82" spans="1:3">
      <c r="A82">
        <v>11</v>
      </c>
      <c r="B82">
        <v>168.39285714285714</v>
      </c>
    </row>
    <row r="83" spans="1:3">
      <c r="A83">
        <v>12</v>
      </c>
      <c r="B83">
        <v>179.28749999999999</v>
      </c>
    </row>
    <row r="84" spans="1:3">
      <c r="A84">
        <v>2023</v>
      </c>
      <c r="B84">
        <v>306.70419753086418</v>
      </c>
    </row>
    <row r="85" spans="1:3">
      <c r="A85">
        <v>1</v>
      </c>
      <c r="B85">
        <v>189.02272727272728</v>
      </c>
    </row>
    <row r="86" spans="1:3">
      <c r="A86">
        <v>2</v>
      </c>
      <c r="B86">
        <v>198.33333333333334</v>
      </c>
    </row>
    <row r="87" spans="1:3">
      <c r="A87">
        <v>3</v>
      </c>
      <c r="B87">
        <v>209.75</v>
      </c>
    </row>
    <row r="88" spans="1:3">
      <c r="A88">
        <v>4</v>
      </c>
      <c r="B88">
        <v>222.91666666666666</v>
      </c>
    </row>
    <row r="89" spans="1:3">
      <c r="A89">
        <v>5</v>
      </c>
      <c r="B89">
        <v>239.97499999999999</v>
      </c>
    </row>
    <row r="90" spans="1:3">
      <c r="A90">
        <v>6</v>
      </c>
      <c r="B90">
        <v>258.67500000000001</v>
      </c>
    </row>
    <row r="91" spans="1:3">
      <c r="A91">
        <v>7</v>
      </c>
      <c r="B91">
        <v>278.14285714285717</v>
      </c>
    </row>
    <row r="92" spans="1:3">
      <c r="A92">
        <v>8</v>
      </c>
      <c r="B92">
        <v>335.68181818181819</v>
      </c>
    </row>
    <row r="93" spans="1:3">
      <c r="A93">
        <v>9</v>
      </c>
      <c r="B93">
        <v>365.5</v>
      </c>
    </row>
    <row r="94" spans="1:3">
      <c r="A94">
        <v>10</v>
      </c>
      <c r="B94">
        <v>365.5</v>
      </c>
    </row>
    <row r="95" spans="1:3">
      <c r="A95">
        <v>11</v>
      </c>
      <c r="B95">
        <v>369.32499999999999</v>
      </c>
    </row>
    <row r="96" spans="1:3">
      <c r="A96">
        <v>12</v>
      </c>
      <c r="B96">
        <v>663.29578947368418</v>
      </c>
      <c r="C96">
        <f>+B96/B95-1</f>
        <v>0.79596775055488855</v>
      </c>
    </row>
    <row r="97" spans="1:4">
      <c r="A97">
        <v>2024</v>
      </c>
      <c r="B97">
        <v>836.6973684210526</v>
      </c>
    </row>
    <row r="98" spans="1:4">
      <c r="A98">
        <v>1</v>
      </c>
      <c r="B98">
        <f>+AVERAGE('Dolar datos'!E1722:E1743)</f>
        <v>837.8295454545455</v>
      </c>
      <c r="C98" s="5">
        <f>+B98/B97-1</f>
        <v>1.3531499873478126E-3</v>
      </c>
      <c r="D98" s="62">
        <f>+B98/$B$96-1</f>
        <v>0.26313110794710659</v>
      </c>
    </row>
    <row r="99" spans="1:4">
      <c r="A99">
        <v>2</v>
      </c>
      <c r="B99">
        <f>+AVERAGE('Dolar datos'!E1744:E1762)</f>
        <v>853.76315789473688</v>
      </c>
      <c r="C99" s="5">
        <f>+B99/B98-1</f>
        <v>1.9017725653906137E-2</v>
      </c>
      <c r="D99" s="62">
        <f>+B99/$B$96-1</f>
        <v>0.28715298882295914</v>
      </c>
    </row>
    <row r="100" spans="1:4">
      <c r="A100">
        <v>3</v>
      </c>
      <c r="B100">
        <f>+AVERAGE('Dolar datos'!E1763:E1781)</f>
        <v>869.0526315789474</v>
      </c>
      <c r="C100" s="5">
        <f>+B100/B99-1</f>
        <v>1.7908331535308131E-2</v>
      </c>
      <c r="D100" s="62">
        <f>+B100/$B$96-1</f>
        <v>0.31020375128346345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CI92"/>
  <sheetViews>
    <sheetView topLeftCell="A73" workbookViewId="0">
      <selection activeCell="F92" sqref="F92"/>
    </sheetView>
  </sheetViews>
  <sheetFormatPr baseColWidth="10" defaultRowHeight="13.8"/>
  <cols>
    <col min="1" max="1" width="21.5" customWidth="1"/>
    <col min="4" max="4" width="20.19921875" customWidth="1"/>
  </cols>
  <sheetData>
    <row r="2" spans="1:87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4" spans="1:87">
      <c r="B4" s="3" t="s">
        <v>0</v>
      </c>
      <c r="C4" s="3" t="s">
        <v>1</v>
      </c>
      <c r="D4" s="3" t="s">
        <v>2</v>
      </c>
      <c r="E4" s="3"/>
      <c r="F4" s="3" t="s">
        <v>181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7">
      <c r="A5" s="2">
        <v>42705</v>
      </c>
      <c r="B5">
        <v>100</v>
      </c>
      <c r="C5">
        <v>100</v>
      </c>
    </row>
    <row r="6" spans="1:87">
      <c r="A6" s="2">
        <v>42736</v>
      </c>
      <c r="B6">
        <v>101.6</v>
      </c>
      <c r="C6">
        <v>102.4</v>
      </c>
      <c r="D6" s="5">
        <f>+B6/B5-1</f>
        <v>1.6000000000000014E-2</v>
      </c>
      <c r="E6" s="5">
        <f>+C6/C5-1</f>
        <v>2.4000000000000021E-2</v>
      </c>
    </row>
    <row r="7" spans="1:87">
      <c r="A7" s="2">
        <v>42767</v>
      </c>
      <c r="B7">
        <v>103.7</v>
      </c>
      <c r="C7">
        <v>105.1</v>
      </c>
      <c r="D7" s="5">
        <f t="shared" ref="D7:D70" si="0">+B7/B6-1</f>
        <v>2.0669291338582862E-2</v>
      </c>
      <c r="E7" s="5">
        <f t="shared" ref="E7:E70" si="1">+C7/C6-1</f>
        <v>2.6367187499999778E-2</v>
      </c>
    </row>
    <row r="8" spans="1:87">
      <c r="A8" s="2">
        <v>42795</v>
      </c>
      <c r="B8">
        <v>106.1</v>
      </c>
      <c r="C8">
        <v>107.1</v>
      </c>
      <c r="D8" s="5">
        <f t="shared" si="0"/>
        <v>2.3143683702989248E-2</v>
      </c>
      <c r="E8" s="5">
        <f t="shared" si="1"/>
        <v>1.9029495718363432E-2</v>
      </c>
    </row>
    <row r="9" spans="1:87">
      <c r="A9" s="2">
        <v>42826</v>
      </c>
      <c r="B9">
        <v>109</v>
      </c>
      <c r="C9">
        <v>109.1</v>
      </c>
      <c r="D9" s="5">
        <f t="shared" si="0"/>
        <v>2.7332704995287616E-2</v>
      </c>
      <c r="E9" s="5">
        <f t="shared" si="1"/>
        <v>1.8674136321195078E-2</v>
      </c>
    </row>
    <row r="10" spans="1:87">
      <c r="A10" s="2">
        <v>42856</v>
      </c>
      <c r="B10">
        <v>110.5</v>
      </c>
      <c r="C10">
        <v>110.7</v>
      </c>
      <c r="D10" s="5">
        <f t="shared" si="0"/>
        <v>1.3761467889908285E-2</v>
      </c>
      <c r="E10" s="5">
        <f t="shared" si="1"/>
        <v>1.4665444546287931E-2</v>
      </c>
    </row>
    <row r="11" spans="1:87">
      <c r="A11" s="2">
        <v>42887</v>
      </c>
      <c r="B11">
        <v>111.8</v>
      </c>
      <c r="C11">
        <v>112.4</v>
      </c>
      <c r="D11" s="5">
        <f t="shared" si="0"/>
        <v>1.1764705882352899E-2</v>
      </c>
      <c r="E11" s="5">
        <f t="shared" si="1"/>
        <v>1.5356820234869062E-2</v>
      </c>
    </row>
    <row r="12" spans="1:87">
      <c r="A12" s="2">
        <v>42917</v>
      </c>
      <c r="B12">
        <v>113.8</v>
      </c>
      <c r="C12">
        <v>116.1</v>
      </c>
      <c r="D12" s="5">
        <f t="shared" si="0"/>
        <v>1.7889087656529412E-2</v>
      </c>
      <c r="E12" s="5">
        <f t="shared" si="1"/>
        <v>3.2918149466192093E-2</v>
      </c>
    </row>
    <row r="13" spans="1:87">
      <c r="A13" s="2">
        <v>42948</v>
      </c>
      <c r="B13">
        <v>115.4</v>
      </c>
      <c r="C13">
        <v>119</v>
      </c>
      <c r="D13" s="5">
        <f t="shared" si="0"/>
        <v>1.405975395430592E-2</v>
      </c>
      <c r="E13" s="5">
        <f t="shared" si="1"/>
        <v>2.4978466838931901E-2</v>
      </c>
    </row>
    <row r="14" spans="1:87">
      <c r="A14" s="2">
        <v>42979</v>
      </c>
      <c r="B14">
        <v>117.6</v>
      </c>
      <c r="C14">
        <v>121.9</v>
      </c>
      <c r="D14" s="5">
        <f t="shared" si="0"/>
        <v>1.9064124783362058E-2</v>
      </c>
      <c r="E14" s="5">
        <f t="shared" si="1"/>
        <v>2.4369747899159799E-2</v>
      </c>
    </row>
    <row r="15" spans="1:87">
      <c r="A15" s="2">
        <v>43009</v>
      </c>
      <c r="B15">
        <v>119.4</v>
      </c>
      <c r="C15">
        <v>123.2</v>
      </c>
      <c r="D15" s="5">
        <f t="shared" si="0"/>
        <v>1.5306122448979664E-2</v>
      </c>
      <c r="E15" s="5">
        <f t="shared" si="1"/>
        <v>1.066447908121404E-2</v>
      </c>
    </row>
    <row r="16" spans="1:87">
      <c r="A16" s="2">
        <v>43040</v>
      </c>
      <c r="B16">
        <v>121</v>
      </c>
      <c r="C16">
        <v>124.8</v>
      </c>
      <c r="D16" s="5">
        <f t="shared" si="0"/>
        <v>1.3400335008375119E-2</v>
      </c>
      <c r="E16" s="5">
        <f t="shared" si="1"/>
        <v>1.298701298701288E-2</v>
      </c>
    </row>
    <row r="17" spans="1:5">
      <c r="A17" s="2">
        <v>43070</v>
      </c>
      <c r="B17">
        <v>124.8</v>
      </c>
      <c r="C17">
        <v>127.8</v>
      </c>
      <c r="D17" s="5">
        <f t="shared" si="0"/>
        <v>3.140495867768589E-2</v>
      </c>
      <c r="E17" s="5">
        <f t="shared" si="1"/>
        <v>2.4038461538461453E-2</v>
      </c>
    </row>
    <row r="18" spans="1:5">
      <c r="A18" s="2">
        <v>43101</v>
      </c>
      <c r="B18">
        <v>127</v>
      </c>
      <c r="C18">
        <v>130</v>
      </c>
      <c r="D18" s="5">
        <f t="shared" si="0"/>
        <v>1.7628205128205066E-2</v>
      </c>
      <c r="E18" s="5">
        <f t="shared" si="1"/>
        <v>1.7214397496087663E-2</v>
      </c>
    </row>
    <row r="19" spans="1:5">
      <c r="A19" s="2">
        <v>43132</v>
      </c>
      <c r="B19">
        <v>130.1</v>
      </c>
      <c r="C19">
        <v>133.1</v>
      </c>
      <c r="D19" s="5">
        <f t="shared" si="0"/>
        <v>2.4409448818897506E-2</v>
      </c>
      <c r="E19" s="5">
        <f t="shared" si="1"/>
        <v>2.384615384615385E-2</v>
      </c>
    </row>
    <row r="20" spans="1:5">
      <c r="A20" s="2">
        <v>43160</v>
      </c>
      <c r="B20">
        <v>133.1</v>
      </c>
      <c r="C20">
        <v>134.80000000000001</v>
      </c>
      <c r="D20" s="5">
        <f t="shared" si="0"/>
        <v>2.3059185242121361E-2</v>
      </c>
      <c r="E20" s="5">
        <f t="shared" si="1"/>
        <v>1.277235161532686E-2</v>
      </c>
    </row>
    <row r="21" spans="1:5">
      <c r="A21" s="2">
        <v>43191</v>
      </c>
      <c r="B21">
        <v>136.80000000000001</v>
      </c>
      <c r="C21">
        <v>137.19999999999999</v>
      </c>
      <c r="D21" s="5">
        <f t="shared" si="0"/>
        <v>2.7798647633358486E-2</v>
      </c>
      <c r="E21" s="5">
        <f t="shared" si="1"/>
        <v>1.780415430267035E-2</v>
      </c>
    </row>
    <row r="22" spans="1:5">
      <c r="A22" s="2">
        <v>43221</v>
      </c>
      <c r="B22">
        <v>139.6</v>
      </c>
      <c r="C22">
        <v>140.30000000000001</v>
      </c>
      <c r="D22" s="5">
        <f t="shared" si="0"/>
        <v>2.0467836257309857E-2</v>
      </c>
      <c r="E22" s="5">
        <f t="shared" si="1"/>
        <v>2.2594752186589018E-2</v>
      </c>
    </row>
    <row r="23" spans="1:5">
      <c r="A23" s="2">
        <v>43252</v>
      </c>
      <c r="B23">
        <v>144.80000000000001</v>
      </c>
      <c r="C23">
        <v>146.30000000000001</v>
      </c>
      <c r="D23" s="5">
        <f t="shared" si="0"/>
        <v>3.7249283667621924E-2</v>
      </c>
      <c r="E23" s="5">
        <f t="shared" si="1"/>
        <v>4.2765502494654273E-2</v>
      </c>
    </row>
    <row r="24" spans="1:5">
      <c r="A24" s="2">
        <v>43282</v>
      </c>
      <c r="B24">
        <v>149.30000000000001</v>
      </c>
      <c r="C24">
        <v>150.4</v>
      </c>
      <c r="D24" s="5">
        <f t="shared" si="0"/>
        <v>3.1077348066298249E-2</v>
      </c>
      <c r="E24" s="5">
        <f t="shared" si="1"/>
        <v>2.8024606971975397E-2</v>
      </c>
    </row>
    <row r="25" spans="1:5">
      <c r="A25" s="2">
        <v>43313</v>
      </c>
      <c r="B25">
        <v>155.1</v>
      </c>
      <c r="C25">
        <v>156.5</v>
      </c>
      <c r="D25" s="5">
        <f t="shared" si="0"/>
        <v>3.884795713328848E-2</v>
      </c>
      <c r="E25" s="5">
        <f t="shared" si="1"/>
        <v>4.055851063829774E-2</v>
      </c>
    </row>
    <row r="26" spans="1:5">
      <c r="A26" s="2">
        <v>43344</v>
      </c>
      <c r="B26">
        <v>165.2</v>
      </c>
      <c r="C26">
        <v>163.6</v>
      </c>
      <c r="D26" s="5">
        <f t="shared" si="0"/>
        <v>6.5119277885235194E-2</v>
      </c>
      <c r="E26" s="5">
        <f t="shared" si="1"/>
        <v>4.5367412140574936E-2</v>
      </c>
    </row>
    <row r="27" spans="1:5">
      <c r="A27" s="2">
        <v>43374</v>
      </c>
      <c r="B27">
        <v>174.1</v>
      </c>
      <c r="C27">
        <v>172.6</v>
      </c>
      <c r="D27" s="5">
        <f t="shared" si="0"/>
        <v>5.3874092009685182E-2</v>
      </c>
      <c r="E27" s="5">
        <f t="shared" si="1"/>
        <v>5.5012224938875365E-2</v>
      </c>
    </row>
    <row r="28" spans="1:5">
      <c r="A28" s="2">
        <v>43405</v>
      </c>
      <c r="B28">
        <v>179.6</v>
      </c>
      <c r="C28">
        <v>182.3</v>
      </c>
      <c r="D28" s="5">
        <f t="shared" si="0"/>
        <v>3.1591039632395068E-2</v>
      </c>
      <c r="E28" s="5">
        <f t="shared" si="1"/>
        <v>5.6199304750869095E-2</v>
      </c>
    </row>
    <row r="29" spans="1:5">
      <c r="A29" s="2">
        <v>43435</v>
      </c>
      <c r="B29">
        <v>184.3</v>
      </c>
      <c r="C29">
        <v>191.9</v>
      </c>
      <c r="D29" s="5">
        <f t="shared" si="0"/>
        <v>2.6169265033407774E-2</v>
      </c>
      <c r="E29" s="5">
        <f t="shared" si="1"/>
        <v>5.2660449808008769E-2</v>
      </c>
    </row>
    <row r="30" spans="1:5">
      <c r="A30" s="2">
        <v>43466</v>
      </c>
      <c r="B30">
        <v>189.6</v>
      </c>
      <c r="C30">
        <v>197.5</v>
      </c>
      <c r="D30" s="5">
        <f t="shared" si="0"/>
        <v>2.8757460661964052E-2</v>
      </c>
      <c r="E30" s="5">
        <f t="shared" si="1"/>
        <v>2.9181865554976483E-2</v>
      </c>
    </row>
    <row r="31" spans="1:5">
      <c r="A31" s="2">
        <v>43497</v>
      </c>
      <c r="B31">
        <v>196.8</v>
      </c>
      <c r="C31">
        <v>203.8</v>
      </c>
      <c r="D31" s="5">
        <f t="shared" si="0"/>
        <v>3.7974683544303778E-2</v>
      </c>
      <c r="E31" s="5">
        <f t="shared" si="1"/>
        <v>3.1898734177215227E-2</v>
      </c>
    </row>
    <row r="32" spans="1:5">
      <c r="A32" s="2">
        <v>43525</v>
      </c>
      <c r="B32">
        <v>206</v>
      </c>
      <c r="C32">
        <v>210.4</v>
      </c>
      <c r="D32" s="5">
        <f t="shared" si="0"/>
        <v>4.674796747967469E-2</v>
      </c>
      <c r="E32" s="5">
        <f t="shared" si="1"/>
        <v>3.2384690873405342E-2</v>
      </c>
    </row>
    <row r="33" spans="1:5">
      <c r="A33" s="2">
        <v>43556</v>
      </c>
      <c r="B33">
        <v>213.1</v>
      </c>
      <c r="C33">
        <v>217.7</v>
      </c>
      <c r="D33" s="5">
        <f t="shared" si="0"/>
        <v>3.4466019417475735E-2</v>
      </c>
      <c r="E33" s="5">
        <f t="shared" si="1"/>
        <v>3.4695817490494107E-2</v>
      </c>
    </row>
    <row r="34" spans="1:5">
      <c r="A34" s="2">
        <v>43586</v>
      </c>
      <c r="B34">
        <v>219.6</v>
      </c>
      <c r="C34">
        <v>228.8</v>
      </c>
      <c r="D34" s="5">
        <f t="shared" si="0"/>
        <v>3.0502111684655109E-2</v>
      </c>
      <c r="E34" s="5">
        <f t="shared" si="1"/>
        <v>5.0987597611391822E-2</v>
      </c>
    </row>
    <row r="35" spans="1:5">
      <c r="A35" s="2">
        <v>43617</v>
      </c>
      <c r="B35">
        <v>225.5</v>
      </c>
      <c r="C35">
        <v>236.9</v>
      </c>
      <c r="D35" s="5">
        <f t="shared" si="0"/>
        <v>2.6867030965391558E-2</v>
      </c>
      <c r="E35" s="5">
        <f t="shared" si="1"/>
        <v>3.5402097902097918E-2</v>
      </c>
    </row>
    <row r="36" spans="1:5">
      <c r="A36" s="2">
        <v>43647</v>
      </c>
      <c r="B36">
        <v>230.5</v>
      </c>
      <c r="C36">
        <v>246.7</v>
      </c>
      <c r="D36" s="5">
        <f t="shared" si="0"/>
        <v>2.2172949002217335E-2</v>
      </c>
      <c r="E36" s="5">
        <f t="shared" si="1"/>
        <v>4.1367665681722121E-2</v>
      </c>
    </row>
    <row r="37" spans="1:5">
      <c r="A37" s="2">
        <v>43678</v>
      </c>
      <c r="B37">
        <v>239.6</v>
      </c>
      <c r="C37">
        <v>259.5</v>
      </c>
      <c r="D37" s="5">
        <f t="shared" si="0"/>
        <v>3.9479392624728771E-2</v>
      </c>
      <c r="E37" s="5">
        <f t="shared" si="1"/>
        <v>5.1884880421564805E-2</v>
      </c>
    </row>
    <row r="38" spans="1:5">
      <c r="A38" s="2">
        <v>43709</v>
      </c>
      <c r="B38">
        <v>253.7</v>
      </c>
      <c r="C38">
        <v>281.10000000000002</v>
      </c>
      <c r="D38" s="5">
        <f t="shared" si="0"/>
        <v>5.8848080133555802E-2</v>
      </c>
      <c r="E38" s="5">
        <f t="shared" si="1"/>
        <v>8.323699421965336E-2</v>
      </c>
    </row>
    <row r="39" spans="1:5">
      <c r="A39" s="2">
        <v>43739</v>
      </c>
      <c r="B39">
        <v>262.10000000000002</v>
      </c>
      <c r="C39">
        <v>294.3</v>
      </c>
      <c r="D39" s="5">
        <f t="shared" si="0"/>
        <v>3.3109972408356558E-2</v>
      </c>
      <c r="E39" s="5">
        <f t="shared" si="1"/>
        <v>4.6958377801494144E-2</v>
      </c>
    </row>
    <row r="40" spans="1:5">
      <c r="A40" s="2">
        <v>43770</v>
      </c>
      <c r="B40">
        <v>273.2</v>
      </c>
      <c r="C40">
        <v>312.8</v>
      </c>
      <c r="D40" s="5">
        <f t="shared" si="0"/>
        <v>4.2350247996947532E-2</v>
      </c>
      <c r="E40" s="5">
        <f t="shared" si="1"/>
        <v>6.2861026163778533E-2</v>
      </c>
    </row>
    <row r="41" spans="1:5">
      <c r="A41" s="2">
        <v>43800</v>
      </c>
      <c r="B41">
        <v>283.39999999999998</v>
      </c>
      <c r="C41">
        <v>330.3</v>
      </c>
      <c r="D41" s="5">
        <f t="shared" si="0"/>
        <v>3.7335285505124327E-2</v>
      </c>
      <c r="E41" s="5">
        <f t="shared" si="1"/>
        <v>5.5946291560102335E-2</v>
      </c>
    </row>
    <row r="42" spans="1:5">
      <c r="A42" s="2">
        <v>43831</v>
      </c>
      <c r="B42">
        <v>289.8</v>
      </c>
      <c r="C42">
        <v>323.7</v>
      </c>
      <c r="D42" s="5">
        <f t="shared" si="0"/>
        <v>2.2582921665490696E-2</v>
      </c>
      <c r="E42" s="5">
        <f t="shared" si="1"/>
        <v>-1.9981834695731227E-2</v>
      </c>
    </row>
    <row r="43" spans="1:5">
      <c r="A43" s="2">
        <v>43862</v>
      </c>
      <c r="B43">
        <v>295.7</v>
      </c>
      <c r="C43">
        <v>325.2</v>
      </c>
      <c r="D43" s="5">
        <f t="shared" si="0"/>
        <v>2.0358868184955137E-2</v>
      </c>
      <c r="E43" s="5">
        <f t="shared" si="1"/>
        <v>4.633920296570837E-3</v>
      </c>
    </row>
    <row r="44" spans="1:5">
      <c r="A44" s="2">
        <v>43891</v>
      </c>
      <c r="B44">
        <v>305.60000000000002</v>
      </c>
      <c r="C44">
        <v>333.8</v>
      </c>
      <c r="D44" s="5">
        <f t="shared" si="0"/>
        <v>3.3479878254988327E-2</v>
      </c>
      <c r="E44" s="5">
        <f t="shared" si="1"/>
        <v>2.6445264452644501E-2</v>
      </c>
    </row>
    <row r="45" spans="1:5">
      <c r="A45" s="2">
        <v>43922</v>
      </c>
      <c r="B45">
        <v>310.10000000000002</v>
      </c>
      <c r="C45">
        <v>337.8</v>
      </c>
      <c r="D45" s="5">
        <f t="shared" si="0"/>
        <v>1.4725130890052451E-2</v>
      </c>
      <c r="E45" s="5">
        <f t="shared" si="1"/>
        <v>1.1983223487118E-2</v>
      </c>
    </row>
    <row r="46" spans="1:5">
      <c r="A46" s="2">
        <v>43952</v>
      </c>
      <c r="B46">
        <v>314.89999999999998</v>
      </c>
      <c r="C46">
        <v>341.3</v>
      </c>
      <c r="D46" s="5">
        <f t="shared" si="0"/>
        <v>1.5478877781360811E-2</v>
      </c>
      <c r="E46" s="5">
        <f t="shared" si="1"/>
        <v>1.0361160449970486E-2</v>
      </c>
    </row>
    <row r="47" spans="1:5">
      <c r="A47" s="2">
        <v>43983</v>
      </c>
      <c r="B47">
        <v>322</v>
      </c>
      <c r="C47">
        <v>349</v>
      </c>
      <c r="D47" s="5">
        <f t="shared" si="0"/>
        <v>2.2546840266751467E-2</v>
      </c>
      <c r="E47" s="5">
        <f t="shared" si="1"/>
        <v>2.2560796952827422E-2</v>
      </c>
    </row>
    <row r="48" spans="1:5">
      <c r="A48" s="2">
        <v>44013</v>
      </c>
      <c r="B48">
        <v>328.2</v>
      </c>
      <c r="C48">
        <v>356.5</v>
      </c>
      <c r="D48" s="5">
        <f t="shared" si="0"/>
        <v>1.9254658385093215E-2</v>
      </c>
      <c r="E48" s="5">
        <f t="shared" si="1"/>
        <v>2.1489971346704939E-2</v>
      </c>
    </row>
    <row r="49" spans="1:5">
      <c r="A49" s="2">
        <v>44044</v>
      </c>
      <c r="B49">
        <v>337.1</v>
      </c>
      <c r="C49">
        <v>365.1</v>
      </c>
      <c r="D49" s="5">
        <f t="shared" si="0"/>
        <v>2.7117611212675197E-2</v>
      </c>
      <c r="E49" s="5">
        <f t="shared" si="1"/>
        <v>2.4123422159887831E-2</v>
      </c>
    </row>
    <row r="50" spans="1:5">
      <c r="A50" s="2">
        <v>44075</v>
      </c>
      <c r="B50">
        <v>346.6</v>
      </c>
      <c r="C50">
        <v>377.9</v>
      </c>
      <c r="D50" s="5">
        <f t="shared" si="0"/>
        <v>2.8181548501928111E-2</v>
      </c>
      <c r="E50" s="5">
        <f t="shared" si="1"/>
        <v>3.5058887975896846E-2</v>
      </c>
    </row>
    <row r="51" spans="1:5">
      <c r="A51" s="2">
        <v>44105</v>
      </c>
      <c r="B51">
        <v>359.7</v>
      </c>
      <c r="C51">
        <v>389.5</v>
      </c>
      <c r="D51" s="5">
        <f t="shared" si="0"/>
        <v>3.7795729948066903E-2</v>
      </c>
      <c r="E51" s="5">
        <f t="shared" si="1"/>
        <v>3.0695951309870351E-2</v>
      </c>
    </row>
    <row r="52" spans="1:5">
      <c r="A52" s="2">
        <v>44136</v>
      </c>
      <c r="B52">
        <v>371</v>
      </c>
      <c r="C52">
        <v>403.8</v>
      </c>
      <c r="D52" s="5">
        <f t="shared" si="0"/>
        <v>3.1415068112315758E-2</v>
      </c>
      <c r="E52" s="5">
        <f t="shared" si="1"/>
        <v>3.6713735558408178E-2</v>
      </c>
    </row>
    <row r="53" spans="1:5">
      <c r="A53" s="2">
        <v>44166</v>
      </c>
      <c r="B53">
        <v>385.9</v>
      </c>
      <c r="C53">
        <v>425</v>
      </c>
      <c r="D53" s="5">
        <f t="shared" si="0"/>
        <v>4.0161725067385357E-2</v>
      </c>
      <c r="E53" s="5">
        <f t="shared" si="1"/>
        <v>5.2501238236750902E-2</v>
      </c>
    </row>
    <row r="54" spans="1:5">
      <c r="A54" s="2">
        <v>44197</v>
      </c>
      <c r="B54">
        <v>401.5</v>
      </c>
      <c r="C54">
        <v>439.4</v>
      </c>
      <c r="D54" s="5">
        <f t="shared" si="0"/>
        <v>4.0424980564913282E-2</v>
      </c>
      <c r="E54" s="5">
        <f t="shared" si="1"/>
        <v>3.3882352941176475E-2</v>
      </c>
    </row>
    <row r="55" spans="1:5">
      <c r="A55" s="2">
        <v>44228</v>
      </c>
      <c r="B55">
        <v>415.9</v>
      </c>
      <c r="C55">
        <v>454.7</v>
      </c>
      <c r="D55" s="5">
        <f t="shared" si="0"/>
        <v>3.5865504358654876E-2</v>
      </c>
      <c r="E55" s="5">
        <f t="shared" si="1"/>
        <v>3.4820209376422495E-2</v>
      </c>
    </row>
    <row r="56" spans="1:5">
      <c r="A56" s="2">
        <v>44256</v>
      </c>
      <c r="B56">
        <v>435.9</v>
      </c>
      <c r="C56">
        <v>472.9</v>
      </c>
      <c r="D56" s="5">
        <f t="shared" si="0"/>
        <v>4.8088482808367417E-2</v>
      </c>
      <c r="E56" s="5">
        <f t="shared" si="1"/>
        <v>4.0026391027050856E-2</v>
      </c>
    </row>
    <row r="57" spans="1:5">
      <c r="A57" s="2">
        <v>44287</v>
      </c>
      <c r="B57">
        <v>453.7</v>
      </c>
      <c r="C57">
        <v>490.5</v>
      </c>
      <c r="D57" s="5">
        <f t="shared" si="0"/>
        <v>4.0835053911447705E-2</v>
      </c>
      <c r="E57" s="5">
        <f t="shared" si="1"/>
        <v>3.7217170649185949E-2</v>
      </c>
    </row>
    <row r="58" spans="1:5">
      <c r="A58" s="2">
        <v>44317</v>
      </c>
      <c r="B58">
        <v>468.7</v>
      </c>
      <c r="C58">
        <v>513.79999999999995</v>
      </c>
      <c r="D58" s="5">
        <f t="shared" si="0"/>
        <v>3.3061494379545975E-2</v>
      </c>
      <c r="E58" s="5">
        <f t="shared" si="1"/>
        <v>4.7502548419979584E-2</v>
      </c>
    </row>
    <row r="59" spans="1:5">
      <c r="A59" s="2">
        <v>44348</v>
      </c>
      <c r="B59">
        <v>483.6</v>
      </c>
      <c r="C59">
        <v>530.29999999999995</v>
      </c>
      <c r="D59" s="5">
        <f t="shared" si="0"/>
        <v>3.1790057606144728E-2</v>
      </c>
      <c r="E59" s="5">
        <f t="shared" si="1"/>
        <v>3.2113662903853646E-2</v>
      </c>
    </row>
    <row r="60" spans="1:5">
      <c r="A60" s="2">
        <v>44378</v>
      </c>
      <c r="B60">
        <v>498.1</v>
      </c>
      <c r="C60">
        <v>550.5</v>
      </c>
      <c r="D60" s="5">
        <f t="shared" si="0"/>
        <v>2.9983457402812164E-2</v>
      </c>
      <c r="E60" s="5">
        <f t="shared" si="1"/>
        <v>3.809164623797856E-2</v>
      </c>
    </row>
    <row r="61" spans="1:5">
      <c r="A61" s="2">
        <v>44409</v>
      </c>
      <c r="B61">
        <v>510.4</v>
      </c>
      <c r="C61">
        <v>573.70000000000005</v>
      </c>
      <c r="D61" s="5">
        <f t="shared" si="0"/>
        <v>2.469383657900015E-2</v>
      </c>
      <c r="E61" s="5">
        <f t="shared" si="1"/>
        <v>4.2143505903724066E-2</v>
      </c>
    </row>
    <row r="62" spans="1:5">
      <c r="A62" s="2">
        <v>44440</v>
      </c>
      <c r="B62">
        <v>528.5</v>
      </c>
      <c r="C62">
        <v>598.4</v>
      </c>
      <c r="D62" s="5">
        <f t="shared" si="0"/>
        <v>3.5462382445141216E-2</v>
      </c>
      <c r="E62" s="5">
        <f t="shared" si="1"/>
        <v>4.3053860902910746E-2</v>
      </c>
    </row>
    <row r="63" spans="1:5">
      <c r="A63" s="2">
        <v>44470</v>
      </c>
      <c r="B63">
        <v>547.1</v>
      </c>
      <c r="C63">
        <v>626.70000000000005</v>
      </c>
      <c r="D63" s="5">
        <f t="shared" si="0"/>
        <v>3.5193945127719894E-2</v>
      </c>
      <c r="E63" s="5">
        <f t="shared" si="1"/>
        <v>4.7292780748663166E-2</v>
      </c>
    </row>
    <row r="64" spans="1:5">
      <c r="A64" s="2">
        <v>44501</v>
      </c>
      <c r="B64">
        <v>560.9</v>
      </c>
      <c r="C64">
        <v>641.9</v>
      </c>
      <c r="D64" s="5">
        <f t="shared" si="0"/>
        <v>2.5223907877901519E-2</v>
      </c>
      <c r="E64" s="5">
        <f t="shared" si="1"/>
        <v>2.4254029041008263E-2</v>
      </c>
    </row>
    <row r="65" spans="1:7">
      <c r="A65" s="2">
        <v>44531</v>
      </c>
      <c r="B65">
        <v>582.5</v>
      </c>
      <c r="C65">
        <v>645.1</v>
      </c>
      <c r="D65" s="5">
        <f t="shared" si="0"/>
        <v>3.8509538242111008E-2</v>
      </c>
      <c r="E65" s="5">
        <f t="shared" si="1"/>
        <v>4.985200186945038E-3</v>
      </c>
      <c r="G65">
        <f>+B65/B53-1</f>
        <v>0.50945840891422667</v>
      </c>
    </row>
    <row r="66" spans="1:7">
      <c r="A66" s="2">
        <v>44562</v>
      </c>
      <c r="B66">
        <v>605</v>
      </c>
      <c r="C66">
        <v>671.7</v>
      </c>
      <c r="D66" s="5">
        <f t="shared" si="0"/>
        <v>3.8626609442059978E-2</v>
      </c>
      <c r="E66" s="5">
        <f t="shared" si="1"/>
        <v>4.1233917222136096E-2</v>
      </c>
    </row>
    <row r="67" spans="1:7">
      <c r="A67" s="2">
        <v>44593</v>
      </c>
      <c r="B67">
        <v>633.4</v>
      </c>
      <c r="C67">
        <v>696.1</v>
      </c>
      <c r="D67" s="5">
        <f t="shared" si="0"/>
        <v>4.6942148760330538E-2</v>
      </c>
      <c r="E67" s="5">
        <f t="shared" si="1"/>
        <v>3.6325740658031735E-2</v>
      </c>
    </row>
    <row r="68" spans="1:7">
      <c r="A68" s="2">
        <v>44621</v>
      </c>
      <c r="B68">
        <v>676.1</v>
      </c>
      <c r="C68">
        <v>730.6</v>
      </c>
      <c r="D68" s="5">
        <f t="shared" si="0"/>
        <v>6.7413956425639521E-2</v>
      </c>
      <c r="E68" s="5">
        <f t="shared" si="1"/>
        <v>4.956184456256274E-2</v>
      </c>
    </row>
    <row r="69" spans="1:7">
      <c r="A69" s="2">
        <v>44652</v>
      </c>
      <c r="B69">
        <v>716.9</v>
      </c>
      <c r="C69">
        <v>777.3</v>
      </c>
      <c r="D69" s="5">
        <f t="shared" si="0"/>
        <v>6.034610264753737E-2</v>
      </c>
      <c r="E69" s="5">
        <f t="shared" si="1"/>
        <v>6.3920065699424988E-2</v>
      </c>
    </row>
    <row r="70" spans="1:7">
      <c r="A70" s="2">
        <v>44682</v>
      </c>
      <c r="B70">
        <v>753.1</v>
      </c>
      <c r="C70">
        <v>825.6</v>
      </c>
      <c r="D70" s="5">
        <f t="shared" si="0"/>
        <v>5.0495187613335268E-2</v>
      </c>
      <c r="E70" s="5">
        <f t="shared" si="1"/>
        <v>6.2138170590505748E-2</v>
      </c>
    </row>
    <row r="71" spans="1:7">
      <c r="A71" s="2">
        <v>44713</v>
      </c>
      <c r="B71">
        <v>793</v>
      </c>
      <c r="C71">
        <v>886.8</v>
      </c>
      <c r="D71" s="5">
        <f t="shared" ref="D71:D91" si="2">+B71/B70-1</f>
        <v>5.2981011817819557E-2</v>
      </c>
      <c r="E71" s="5">
        <f t="shared" ref="E71:E91" si="3">+C71/C70-1</f>
        <v>7.4127906976744207E-2</v>
      </c>
    </row>
    <row r="72" spans="1:7">
      <c r="A72" s="2">
        <v>44743</v>
      </c>
      <c r="B72">
        <v>851.8</v>
      </c>
      <c r="C72">
        <v>947.5</v>
      </c>
      <c r="D72" s="5">
        <f t="shared" si="2"/>
        <v>7.4148802017654392E-2</v>
      </c>
      <c r="E72" s="5">
        <f t="shared" si="3"/>
        <v>6.8448353631032965E-2</v>
      </c>
    </row>
    <row r="73" spans="1:7">
      <c r="A73" s="2">
        <v>44774</v>
      </c>
      <c r="B73">
        <v>911.1</v>
      </c>
      <c r="C73">
        <v>1001.7</v>
      </c>
      <c r="D73" s="5">
        <f t="shared" si="2"/>
        <v>6.9617281051890245E-2</v>
      </c>
      <c r="E73" s="5">
        <f t="shared" si="3"/>
        <v>5.7203166226913016E-2</v>
      </c>
    </row>
    <row r="74" spans="1:7">
      <c r="A74" s="2">
        <v>44805</v>
      </c>
      <c r="B74">
        <v>967.3</v>
      </c>
      <c r="C74">
        <v>1045.0999999999999</v>
      </c>
      <c r="D74" s="5">
        <f t="shared" si="2"/>
        <v>6.1683679069256758E-2</v>
      </c>
      <c r="E74" s="5">
        <f t="shared" si="3"/>
        <v>4.3326345213137607E-2</v>
      </c>
    </row>
    <row r="75" spans="1:7">
      <c r="A75" s="2">
        <v>44835</v>
      </c>
      <c r="B75">
        <v>1028.7</v>
      </c>
      <c r="C75">
        <v>1119.4000000000001</v>
      </c>
      <c r="D75" s="5">
        <f t="shared" si="2"/>
        <v>6.3475653881939431E-2</v>
      </c>
      <c r="E75" s="5">
        <f t="shared" si="3"/>
        <v>7.1093675246387988E-2</v>
      </c>
    </row>
    <row r="76" spans="1:7">
      <c r="A76" s="2">
        <v>44866</v>
      </c>
      <c r="B76">
        <v>1079.3</v>
      </c>
      <c r="C76">
        <v>1165.3</v>
      </c>
      <c r="D76" s="5">
        <f t="shared" si="2"/>
        <v>4.9188295907455881E-2</v>
      </c>
      <c r="E76" s="5">
        <f t="shared" si="3"/>
        <v>4.1004109344291439E-2</v>
      </c>
    </row>
    <row r="77" spans="1:7">
      <c r="A77" s="2">
        <v>44896</v>
      </c>
      <c r="B77">
        <v>1134.5999999999999</v>
      </c>
      <c r="C77">
        <v>1231.5</v>
      </c>
      <c r="D77" s="5">
        <f t="shared" si="2"/>
        <v>5.123691281386078E-2</v>
      </c>
      <c r="E77" s="5">
        <f t="shared" si="3"/>
        <v>5.6809405303355431E-2</v>
      </c>
      <c r="G77" s="81"/>
    </row>
    <row r="78" spans="1:7">
      <c r="A78" s="2">
        <v>44927</v>
      </c>
      <c r="B78">
        <v>1203</v>
      </c>
      <c r="C78">
        <v>1291.8</v>
      </c>
      <c r="D78" s="5">
        <f t="shared" si="2"/>
        <v>6.0285563194077296E-2</v>
      </c>
      <c r="E78" s="5">
        <f t="shared" si="3"/>
        <v>4.8964677222898878E-2</v>
      </c>
    </row>
    <row r="79" spans="1:7">
      <c r="A79" s="2">
        <v>44958</v>
      </c>
      <c r="B79">
        <v>1282.7</v>
      </c>
      <c r="C79">
        <v>1360.5</v>
      </c>
      <c r="D79" s="5">
        <f t="shared" si="2"/>
        <v>6.6251039068994322E-2</v>
      </c>
      <c r="E79" s="5">
        <f t="shared" si="3"/>
        <v>5.318160705991648E-2</v>
      </c>
    </row>
    <row r="80" spans="1:7">
      <c r="A80" s="2">
        <v>44986</v>
      </c>
      <c r="B80">
        <v>1381.2</v>
      </c>
      <c r="C80">
        <v>1438.3</v>
      </c>
      <c r="D80" s="5">
        <f t="shared" si="2"/>
        <v>7.6791143681297358E-2</v>
      </c>
      <c r="E80" s="5">
        <f t="shared" si="3"/>
        <v>5.7184858507901559E-2</v>
      </c>
    </row>
    <row r="81" spans="1:7">
      <c r="A81" s="2">
        <v>45017</v>
      </c>
      <c r="B81">
        <v>1497.2</v>
      </c>
      <c r="C81">
        <v>1533</v>
      </c>
      <c r="D81" s="5">
        <f t="shared" si="2"/>
        <v>8.3984940631335103E-2</v>
      </c>
      <c r="E81" s="5">
        <f t="shared" si="3"/>
        <v>6.5841618577487271E-2</v>
      </c>
    </row>
    <row r="82" spans="1:7">
      <c r="A82" s="2">
        <v>45047</v>
      </c>
      <c r="B82">
        <v>1613.6</v>
      </c>
      <c r="C82">
        <v>1671.7</v>
      </c>
      <c r="D82" s="5">
        <f t="shared" si="2"/>
        <v>7.7745124231899387E-2</v>
      </c>
      <c r="E82" s="5">
        <f t="shared" si="3"/>
        <v>9.0476190476190599E-2</v>
      </c>
    </row>
    <row r="83" spans="1:7">
      <c r="A83" s="2">
        <v>45078</v>
      </c>
      <c r="B83">
        <v>1709.6</v>
      </c>
      <c r="C83">
        <v>1815.4</v>
      </c>
      <c r="D83" s="5">
        <f t="shared" si="2"/>
        <v>5.9494298463063977E-2</v>
      </c>
      <c r="E83" s="5">
        <f t="shared" si="3"/>
        <v>8.5960399593228543E-2</v>
      </c>
    </row>
    <row r="84" spans="1:7">
      <c r="A84" s="2">
        <v>45108</v>
      </c>
      <c r="B84">
        <v>1818.1</v>
      </c>
      <c r="C84">
        <v>1979.4</v>
      </c>
      <c r="D84" s="5">
        <f t="shared" si="2"/>
        <v>6.3465138043986791E-2</v>
      </c>
      <c r="E84" s="5">
        <f t="shared" si="3"/>
        <v>9.0338217472733184E-2</v>
      </c>
    </row>
    <row r="85" spans="1:7">
      <c r="A85" s="2">
        <v>45139</v>
      </c>
      <c r="B85">
        <v>2044.3</v>
      </c>
      <c r="C85">
        <v>2281.6</v>
      </c>
      <c r="D85" s="5">
        <f t="shared" si="2"/>
        <v>0.12441559870194152</v>
      </c>
      <c r="E85" s="5">
        <f t="shared" si="3"/>
        <v>0.1526725270283924</v>
      </c>
    </row>
    <row r="86" spans="1:7">
      <c r="A86" s="2">
        <v>45170</v>
      </c>
      <c r="B86">
        <v>2304.9</v>
      </c>
      <c r="C86">
        <v>2499.3000000000002</v>
      </c>
      <c r="D86" s="5">
        <f t="shared" si="2"/>
        <v>0.12747639778897435</v>
      </c>
      <c r="E86" s="5">
        <f t="shared" si="3"/>
        <v>9.5415497896213397E-2</v>
      </c>
    </row>
    <row r="87" spans="1:7">
      <c r="A87" s="2">
        <v>45200</v>
      </c>
      <c r="B87">
        <v>2496.3000000000002</v>
      </c>
      <c r="C87">
        <v>2626.9</v>
      </c>
      <c r="D87" s="5">
        <f t="shared" si="2"/>
        <v>8.3040478979565346E-2</v>
      </c>
      <c r="E87" s="5">
        <f t="shared" si="3"/>
        <v>5.1054295202656697E-2</v>
      </c>
    </row>
    <row r="88" spans="1:7">
      <c r="A88" s="2">
        <v>45231</v>
      </c>
      <c r="B88">
        <v>2816.1</v>
      </c>
      <c r="C88" s="80">
        <v>3043.9</v>
      </c>
      <c r="D88" s="5">
        <f t="shared" si="2"/>
        <v>0.12810960221127266</v>
      </c>
      <c r="E88" s="5">
        <f t="shared" si="3"/>
        <v>0.15874224370931511</v>
      </c>
    </row>
    <row r="89" spans="1:7">
      <c r="A89" s="2">
        <v>45261</v>
      </c>
      <c r="B89">
        <v>3533.2</v>
      </c>
      <c r="C89" s="3">
        <v>4035.9697000000001</v>
      </c>
      <c r="D89" s="5">
        <f t="shared" si="2"/>
        <v>0.25464294591811365</v>
      </c>
      <c r="E89" s="5">
        <f t="shared" si="3"/>
        <v>0.32592059528893857</v>
      </c>
    </row>
    <row r="90" spans="1:7">
      <c r="A90" s="2">
        <v>45292</v>
      </c>
      <c r="B90" s="79">
        <v>4261.5324000000001</v>
      </c>
      <c r="C90">
        <v>4861.4922999999999</v>
      </c>
      <c r="D90" s="62">
        <f t="shared" si="2"/>
        <v>0.20613959017321415</v>
      </c>
      <c r="E90" s="62">
        <f t="shared" si="3"/>
        <v>0.2045413274534742</v>
      </c>
      <c r="F90">
        <f>+B90/$B$89-1</f>
        <v>0.20613959017321415</v>
      </c>
      <c r="G90">
        <f>+C90/$C$89-1</f>
        <v>0.2045413274534742</v>
      </c>
    </row>
    <row r="91" spans="1:7">
      <c r="A91" s="2">
        <v>45323</v>
      </c>
      <c r="B91" s="79">
        <v>4825.7880999999998</v>
      </c>
      <c r="C91">
        <v>5521.4251999999997</v>
      </c>
      <c r="D91" s="62">
        <f t="shared" si="2"/>
        <v>0.13240676053524769</v>
      </c>
      <c r="E91" s="62">
        <f t="shared" si="3"/>
        <v>0.13574698040764144</v>
      </c>
      <c r="F91">
        <f>+B91/$B$89-1</f>
        <v>0.36584062606136092</v>
      </c>
      <c r="G91">
        <f>+C91/$C$89-1</f>
        <v>0.36805417543149521</v>
      </c>
    </row>
    <row r="92" spans="1:7">
      <c r="A92" s="2">
        <v>45352</v>
      </c>
      <c r="B92" s="96">
        <v>5357.0928999999996</v>
      </c>
      <c r="C92" s="97">
        <v>6195.6446999999998</v>
      </c>
      <c r="D92" s="62">
        <f t="shared" ref="D92" si="4">+B92/B91-1</f>
        <v>0.11009700156540236</v>
      </c>
      <c r="E92" s="62">
        <f t="shared" ref="E92" si="5">+C92/C91-1</f>
        <v>0.12210968646283571</v>
      </c>
      <c r="F92">
        <f>+B92/$B$89-1</f>
        <v>0.51621558360692865</v>
      </c>
      <c r="G92">
        <f>+C92/$C$89-1</f>
        <v>0.53510684185760859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102"/>
  <sheetViews>
    <sheetView topLeftCell="F69" workbookViewId="0">
      <selection activeCell="N72" sqref="N72"/>
    </sheetView>
  </sheetViews>
  <sheetFormatPr baseColWidth="10" defaultColWidth="11" defaultRowHeight="11.4"/>
  <cols>
    <col min="1" max="1" width="7.8984375" style="45" customWidth="1"/>
    <col min="2" max="2" width="12.69921875" style="46" customWidth="1"/>
    <col min="3" max="3" width="9.3984375" style="21" customWidth="1"/>
    <col min="4" max="4" width="34" style="21" customWidth="1"/>
    <col min="5" max="5" width="12.59765625" style="46" customWidth="1"/>
    <col min="6" max="6" width="8.09765625" style="21" customWidth="1"/>
    <col min="7" max="7" width="11" style="21"/>
    <col min="8" max="8" width="16.3984375" style="21" customWidth="1"/>
    <col min="9" max="9" width="7.19921875" style="21" customWidth="1"/>
    <col min="10" max="11" width="11" style="21"/>
    <col min="12" max="12" width="13" style="21" customWidth="1"/>
    <col min="13" max="16384" width="11" style="21"/>
  </cols>
  <sheetData>
    <row r="1" spans="1:8">
      <c r="A1" s="18"/>
      <c r="B1" s="19"/>
      <c r="C1" s="20"/>
      <c r="D1" s="20"/>
      <c r="E1" s="19"/>
      <c r="F1" s="20"/>
    </row>
    <row r="2" spans="1:8">
      <c r="A2" s="22" t="s">
        <v>24</v>
      </c>
      <c r="B2" s="19"/>
      <c r="C2" s="20"/>
      <c r="D2" s="20"/>
      <c r="E2" s="19"/>
      <c r="F2" s="20"/>
    </row>
    <row r="3" spans="1:8">
      <c r="A3" s="22" t="s">
        <v>25</v>
      </c>
      <c r="B3" s="19"/>
      <c r="C3" s="20"/>
      <c r="D3" s="20"/>
      <c r="E3" s="19"/>
      <c r="F3" s="20"/>
    </row>
    <row r="4" spans="1:8">
      <c r="A4" s="22"/>
      <c r="B4" s="19"/>
      <c r="C4" s="20"/>
      <c r="D4" s="20"/>
      <c r="E4" s="19"/>
      <c r="F4" s="20"/>
    </row>
    <row r="5" spans="1:8" s="24" customFormat="1" ht="20.25" customHeight="1">
      <c r="A5" s="127" t="s">
        <v>16</v>
      </c>
      <c r="B5" s="128" t="s">
        <v>26</v>
      </c>
      <c r="C5" s="128" t="s">
        <v>27</v>
      </c>
      <c r="D5" s="128" t="s">
        <v>28</v>
      </c>
      <c r="E5" s="128" t="s">
        <v>29</v>
      </c>
      <c r="F5" s="23"/>
    </row>
    <row r="6" spans="1:8" s="24" customFormat="1" ht="22.5" customHeight="1">
      <c r="A6" s="127"/>
      <c r="B6" s="128"/>
      <c r="C6" s="128"/>
      <c r="D6" s="128"/>
      <c r="E6" s="128"/>
      <c r="F6" s="23"/>
    </row>
    <row r="7" spans="1:8" ht="12" customHeight="1">
      <c r="A7" s="122">
        <v>2012</v>
      </c>
      <c r="B7" s="123" t="s">
        <v>30</v>
      </c>
      <c r="C7" s="26">
        <v>7.0000000000000007E-2</v>
      </c>
      <c r="D7" s="122" t="s">
        <v>31</v>
      </c>
      <c r="E7" s="125">
        <v>0.161</v>
      </c>
      <c r="F7" s="20"/>
    </row>
    <row r="8" spans="1:8" ht="12" customHeight="1">
      <c r="A8" s="122"/>
      <c r="B8" s="123"/>
      <c r="C8" s="26">
        <v>0.08</v>
      </c>
      <c r="D8" s="124"/>
      <c r="E8" s="126"/>
      <c r="F8" s="20"/>
      <c r="H8" s="24"/>
    </row>
    <row r="9" spans="1:8" ht="12" customHeight="1">
      <c r="A9" s="122"/>
      <c r="B9" s="25" t="s">
        <v>32</v>
      </c>
      <c r="C9" s="26">
        <v>0.09</v>
      </c>
      <c r="D9" s="27" t="s">
        <v>33</v>
      </c>
      <c r="E9" s="126"/>
      <c r="F9" s="20"/>
    </row>
    <row r="10" spans="1:8" ht="12" customHeight="1">
      <c r="A10" s="129">
        <v>2013</v>
      </c>
      <c r="B10" s="29" t="s">
        <v>34</v>
      </c>
      <c r="C10" s="30">
        <v>0.08</v>
      </c>
      <c r="D10" s="31" t="s">
        <v>35</v>
      </c>
      <c r="E10" s="130">
        <v>0.183</v>
      </c>
      <c r="F10" s="20"/>
      <c r="H10" s="24"/>
    </row>
    <row r="11" spans="1:8" ht="12" customHeight="1">
      <c r="A11" s="129"/>
      <c r="B11" s="29" t="s">
        <v>36</v>
      </c>
      <c r="C11" s="32">
        <v>9.5000000000000001E-2</v>
      </c>
      <c r="D11" s="31" t="s">
        <v>37</v>
      </c>
      <c r="E11" s="130"/>
      <c r="F11" s="20"/>
    </row>
    <row r="12" spans="1:8" ht="12" customHeight="1">
      <c r="A12" s="122">
        <v>2014</v>
      </c>
      <c r="B12" s="123" t="s">
        <v>38</v>
      </c>
      <c r="C12" s="26">
        <v>0.08</v>
      </c>
      <c r="D12" s="133" t="s">
        <v>39</v>
      </c>
      <c r="E12" s="134">
        <v>0.39500000000000002</v>
      </c>
      <c r="F12" s="20"/>
      <c r="H12" s="24"/>
    </row>
    <row r="13" spans="1:8" ht="12" customHeight="1">
      <c r="A13" s="122"/>
      <c r="B13" s="123"/>
      <c r="C13" s="26">
        <v>0.09</v>
      </c>
      <c r="D13" s="133"/>
      <c r="E13" s="134"/>
      <c r="F13" s="20"/>
    </row>
    <row r="14" spans="1:8" ht="12" customHeight="1">
      <c r="A14" s="122"/>
      <c r="B14" s="25" t="s">
        <v>40</v>
      </c>
      <c r="C14" s="33">
        <v>5.5E-2</v>
      </c>
      <c r="D14" s="27" t="s">
        <v>41</v>
      </c>
      <c r="E14" s="134"/>
      <c r="F14" s="20"/>
      <c r="H14" s="24"/>
    </row>
    <row r="15" spans="1:8" ht="12" customHeight="1">
      <c r="A15" s="122"/>
      <c r="B15" s="25" t="s">
        <v>42</v>
      </c>
      <c r="C15" s="26">
        <v>0.09</v>
      </c>
      <c r="D15" s="27" t="s">
        <v>43</v>
      </c>
      <c r="E15" s="134"/>
      <c r="F15" s="20"/>
    </row>
    <row r="16" spans="1:8" ht="12" customHeight="1">
      <c r="A16" s="122"/>
      <c r="B16" s="25" t="s">
        <v>44</v>
      </c>
      <c r="C16" s="33">
        <v>7.4999999999999997E-2</v>
      </c>
      <c r="D16" s="27" t="s">
        <v>45</v>
      </c>
      <c r="E16" s="134"/>
      <c r="F16" s="20"/>
      <c r="H16" s="24"/>
    </row>
    <row r="17" spans="1:6" ht="12" customHeight="1">
      <c r="A17" s="122"/>
      <c r="B17" s="25" t="s">
        <v>46</v>
      </c>
      <c r="C17" s="26">
        <v>0.04</v>
      </c>
      <c r="D17" s="27" t="s">
        <v>47</v>
      </c>
      <c r="E17" s="134"/>
      <c r="F17" s="20"/>
    </row>
    <row r="18" spans="1:6" ht="12" customHeight="1">
      <c r="A18" s="129">
        <v>2015</v>
      </c>
      <c r="B18" s="29" t="s">
        <v>48</v>
      </c>
      <c r="C18" s="30">
        <v>0.04</v>
      </c>
      <c r="D18" s="31" t="s">
        <v>49</v>
      </c>
      <c r="E18" s="130">
        <v>0.28599999999999998</v>
      </c>
      <c r="F18" s="20"/>
    </row>
    <row r="19" spans="1:6" ht="12" customHeight="1">
      <c r="A19" s="129"/>
      <c r="B19" s="29" t="s">
        <v>50</v>
      </c>
      <c r="C19" s="30">
        <v>0.06</v>
      </c>
      <c r="D19" s="31" t="s">
        <v>51</v>
      </c>
      <c r="E19" s="130"/>
      <c r="F19" s="20"/>
    </row>
    <row r="20" spans="1:6" ht="12" customHeight="1">
      <c r="A20" s="129"/>
      <c r="B20" s="29" t="s">
        <v>52</v>
      </c>
      <c r="C20" s="30">
        <v>7.0000000000000007E-2</v>
      </c>
      <c r="D20" s="31" t="s">
        <v>53</v>
      </c>
      <c r="E20" s="130"/>
      <c r="F20" s="20"/>
    </row>
    <row r="21" spans="1:6" ht="12" customHeight="1">
      <c r="A21" s="129"/>
      <c r="B21" s="29" t="s">
        <v>54</v>
      </c>
      <c r="C21" s="30">
        <v>0.09</v>
      </c>
      <c r="D21" s="31" t="s">
        <v>55</v>
      </c>
      <c r="E21" s="130"/>
      <c r="F21" s="20"/>
    </row>
    <row r="22" spans="1:6" ht="12" customHeight="1">
      <c r="A22" s="122">
        <v>2016</v>
      </c>
      <c r="B22" s="25" t="s">
        <v>56</v>
      </c>
      <c r="C22" s="26">
        <v>0.09</v>
      </c>
      <c r="D22" s="27" t="s">
        <v>57</v>
      </c>
      <c r="E22" s="125">
        <v>0.42599999999999999</v>
      </c>
      <c r="F22" s="20"/>
    </row>
    <row r="23" spans="1:6" ht="12" customHeight="1">
      <c r="A23" s="122"/>
      <c r="B23" s="123" t="s">
        <v>58</v>
      </c>
      <c r="C23" s="26">
        <v>0.15</v>
      </c>
      <c r="D23" s="27" t="s">
        <v>59</v>
      </c>
      <c r="E23" s="135"/>
      <c r="F23" s="20"/>
    </row>
    <row r="24" spans="1:6" ht="12" customHeight="1">
      <c r="A24" s="122"/>
      <c r="B24" s="123"/>
      <c r="C24" s="26">
        <v>0.05</v>
      </c>
      <c r="D24" s="27" t="s">
        <v>60</v>
      </c>
      <c r="E24" s="135"/>
      <c r="F24" s="20"/>
    </row>
    <row r="25" spans="1:6" ht="12" customHeight="1">
      <c r="A25" s="122"/>
      <c r="B25" s="25" t="s">
        <v>61</v>
      </c>
      <c r="C25" s="26">
        <v>0.09</v>
      </c>
      <c r="D25" s="27" t="s">
        <v>62</v>
      </c>
      <c r="E25" s="135"/>
      <c r="F25" s="20"/>
    </row>
    <row r="26" spans="1:6" ht="12" customHeight="1">
      <c r="A26" s="129">
        <v>2017</v>
      </c>
      <c r="B26" s="29" t="s">
        <v>63</v>
      </c>
      <c r="C26" s="30">
        <v>0.06</v>
      </c>
      <c r="D26" s="31" t="s">
        <v>64</v>
      </c>
      <c r="E26" s="130">
        <v>0.313</v>
      </c>
      <c r="F26" s="20"/>
    </row>
    <row r="27" spans="1:6" ht="12" customHeight="1">
      <c r="A27" s="129"/>
      <c r="B27" s="131" t="s">
        <v>65</v>
      </c>
      <c r="C27" s="30">
        <v>0.06</v>
      </c>
      <c r="D27" s="132" t="s">
        <v>66</v>
      </c>
      <c r="E27" s="130"/>
      <c r="F27" s="20"/>
    </row>
    <row r="28" spans="1:6" ht="12" customHeight="1">
      <c r="A28" s="129"/>
      <c r="B28" s="131"/>
      <c r="C28" s="30">
        <v>0.05</v>
      </c>
      <c r="D28" s="132"/>
      <c r="E28" s="130"/>
      <c r="F28" s="20"/>
    </row>
    <row r="29" spans="1:6" ht="12" customHeight="1">
      <c r="A29" s="129"/>
      <c r="B29" s="29" t="s">
        <v>67</v>
      </c>
      <c r="C29" s="30">
        <v>0.05</v>
      </c>
      <c r="D29" s="31" t="s">
        <v>68</v>
      </c>
      <c r="E29" s="130"/>
      <c r="F29" s="20"/>
    </row>
    <row r="30" spans="1:6" ht="12" customHeight="1">
      <c r="A30" s="129"/>
      <c r="B30" s="29" t="s">
        <v>69</v>
      </c>
      <c r="C30" s="30">
        <v>0.06</v>
      </c>
      <c r="D30" s="31" t="s">
        <v>70</v>
      </c>
      <c r="E30" s="130"/>
      <c r="F30" s="20"/>
    </row>
    <row r="31" spans="1:6" ht="12" customHeight="1">
      <c r="A31" s="122">
        <v>2018</v>
      </c>
      <c r="B31" s="25" t="s">
        <v>71</v>
      </c>
      <c r="C31" s="26">
        <v>0.04</v>
      </c>
      <c r="D31" s="27" t="s">
        <v>72</v>
      </c>
      <c r="E31" s="134">
        <v>0.40799999999999997</v>
      </c>
      <c r="F31" s="20"/>
    </row>
    <row r="32" spans="1:6" ht="12" customHeight="1">
      <c r="A32" s="122"/>
      <c r="B32" s="25" t="s">
        <v>73</v>
      </c>
      <c r="C32" s="33">
        <v>7.4999999999999997E-2</v>
      </c>
      <c r="D32" s="27" t="s">
        <v>74</v>
      </c>
      <c r="E32" s="134"/>
      <c r="F32" s="20"/>
    </row>
    <row r="33" spans="1:7" ht="12" customHeight="1">
      <c r="A33" s="122"/>
      <c r="B33" s="25" t="s">
        <v>75</v>
      </c>
      <c r="C33" s="33">
        <v>7.4999999999999997E-2</v>
      </c>
      <c r="D33" s="27" t="s">
        <v>76</v>
      </c>
      <c r="E33" s="134"/>
      <c r="F33" s="20"/>
    </row>
    <row r="34" spans="1:7" ht="12" customHeight="1">
      <c r="A34" s="122"/>
      <c r="B34" s="25" t="s">
        <v>77</v>
      </c>
      <c r="C34" s="26">
        <v>0.08</v>
      </c>
      <c r="D34" s="27" t="s">
        <v>78</v>
      </c>
      <c r="E34" s="134"/>
      <c r="F34" s="20"/>
    </row>
    <row r="35" spans="1:7" ht="12" customHeight="1">
      <c r="A35" s="122"/>
      <c r="B35" s="25" t="s">
        <v>79</v>
      </c>
      <c r="C35" s="33">
        <v>8.5000000000000006E-2</v>
      </c>
      <c r="D35" s="27" t="s">
        <v>80</v>
      </c>
      <c r="E35" s="134"/>
      <c r="F35" s="20"/>
    </row>
    <row r="36" spans="1:7" ht="12" customHeight="1">
      <c r="A36" s="129">
        <v>2019</v>
      </c>
      <c r="B36" s="29" t="s">
        <v>81</v>
      </c>
      <c r="C36" s="30">
        <v>0.05</v>
      </c>
      <c r="D36" s="31" t="s">
        <v>82</v>
      </c>
      <c r="E36" s="130">
        <v>0.60699999999999998</v>
      </c>
      <c r="F36" s="20"/>
    </row>
    <row r="37" spans="1:7" ht="12" customHeight="1">
      <c r="A37" s="129"/>
      <c r="B37" s="29" t="s">
        <v>83</v>
      </c>
      <c r="C37" s="32">
        <v>7.4999999999999997E-2</v>
      </c>
      <c r="D37" s="31" t="s">
        <v>84</v>
      </c>
      <c r="E37" s="130"/>
      <c r="F37" s="20"/>
    </row>
    <row r="38" spans="1:7" ht="21.75" customHeight="1">
      <c r="A38" s="129"/>
      <c r="B38" s="131" t="s">
        <v>85</v>
      </c>
      <c r="C38" s="32">
        <v>5.5E-2</v>
      </c>
      <c r="D38" s="129" t="s">
        <v>86</v>
      </c>
      <c r="E38" s="130"/>
      <c r="F38" s="20"/>
    </row>
    <row r="39" spans="1:7" ht="21.75" customHeight="1">
      <c r="A39" s="129"/>
      <c r="B39" s="131"/>
      <c r="C39" s="30">
        <v>0.06</v>
      </c>
      <c r="D39" s="129"/>
      <c r="E39" s="130"/>
      <c r="F39" s="20"/>
    </row>
    <row r="40" spans="1:7" ht="67.5" customHeight="1">
      <c r="A40" s="129"/>
      <c r="B40" s="131"/>
      <c r="C40" s="30">
        <v>0.06</v>
      </c>
      <c r="D40" s="129"/>
      <c r="E40" s="130"/>
      <c r="F40" s="20"/>
    </row>
    <row r="41" spans="1:7" ht="16.5" customHeight="1">
      <c r="A41" s="129"/>
      <c r="B41" s="131" t="s">
        <v>87</v>
      </c>
      <c r="C41" s="30">
        <v>0.04</v>
      </c>
      <c r="D41" s="129" t="s">
        <v>88</v>
      </c>
      <c r="E41" s="130"/>
      <c r="F41" s="20"/>
    </row>
    <row r="42" spans="1:7" ht="16.5" customHeight="1">
      <c r="A42" s="129"/>
      <c r="B42" s="131"/>
      <c r="C42" s="30">
        <v>0.04</v>
      </c>
      <c r="D42" s="129"/>
      <c r="E42" s="130"/>
      <c r="F42" s="20"/>
    </row>
    <row r="43" spans="1:7" ht="24" customHeight="1">
      <c r="A43" s="129"/>
      <c r="B43" s="29" t="s">
        <v>89</v>
      </c>
      <c r="C43" s="30">
        <v>0.12</v>
      </c>
      <c r="D43" s="28" t="s">
        <v>90</v>
      </c>
      <c r="E43" s="130"/>
      <c r="F43" s="20"/>
      <c r="G43" s="34"/>
    </row>
    <row r="44" spans="1:7" ht="24" customHeight="1">
      <c r="A44" s="35">
        <v>2020</v>
      </c>
      <c r="B44" s="36" t="s">
        <v>91</v>
      </c>
      <c r="C44" s="37">
        <v>0.1</v>
      </c>
      <c r="D44" s="35" t="s">
        <v>92</v>
      </c>
      <c r="E44" s="37">
        <v>0.1</v>
      </c>
      <c r="F44" s="20"/>
    </row>
    <row r="45" spans="1:7" ht="36" customHeight="1">
      <c r="A45" s="129">
        <v>2021</v>
      </c>
      <c r="B45" s="38" t="s">
        <v>93</v>
      </c>
      <c r="C45" s="32">
        <v>3.5000000000000003E-2</v>
      </c>
      <c r="D45" s="28" t="s">
        <v>94</v>
      </c>
      <c r="E45" s="136">
        <v>0.47699999999999998</v>
      </c>
      <c r="F45" s="20"/>
    </row>
    <row r="46" spans="1:7" ht="30.75" customHeight="1">
      <c r="A46" s="129"/>
      <c r="B46" s="131" t="s">
        <v>95</v>
      </c>
      <c r="C46" s="32">
        <v>4.4999999999999998E-2</v>
      </c>
      <c r="D46" s="129" t="s">
        <v>96</v>
      </c>
      <c r="E46" s="136"/>
      <c r="F46" s="20"/>
    </row>
    <row r="47" spans="1:7" ht="30.75" customHeight="1">
      <c r="A47" s="129"/>
      <c r="B47" s="131"/>
      <c r="C47" s="32">
        <v>5.5E-2</v>
      </c>
      <c r="D47" s="129"/>
      <c r="E47" s="136"/>
      <c r="F47" s="20"/>
    </row>
    <row r="48" spans="1:7" ht="27.75" customHeight="1">
      <c r="A48" s="129"/>
      <c r="B48" s="131" t="s">
        <v>97</v>
      </c>
      <c r="C48" s="32">
        <v>0.09</v>
      </c>
      <c r="D48" s="129" t="s">
        <v>98</v>
      </c>
      <c r="E48" s="136"/>
      <c r="F48" s="20"/>
    </row>
    <row r="49" spans="1:14" ht="27.75" customHeight="1">
      <c r="A49" s="129"/>
      <c r="B49" s="131"/>
      <c r="C49" s="32">
        <v>0.09</v>
      </c>
      <c r="D49" s="129"/>
      <c r="E49" s="136"/>
      <c r="F49" s="20"/>
    </row>
    <row r="50" spans="1:14" ht="27.75" customHeight="1">
      <c r="A50" s="129"/>
      <c r="B50" s="131"/>
      <c r="C50" s="32">
        <v>0.09</v>
      </c>
      <c r="D50" s="129"/>
      <c r="E50" s="136"/>
      <c r="F50" s="20"/>
    </row>
    <row r="51" spans="1:14" ht="125.4">
      <c r="A51" s="137">
        <v>2022</v>
      </c>
      <c r="B51" s="39" t="s">
        <v>97</v>
      </c>
      <c r="C51" s="40">
        <v>0.09</v>
      </c>
      <c r="D51" s="41" t="s">
        <v>98</v>
      </c>
      <c r="E51" s="138">
        <v>1.0089999999999999</v>
      </c>
      <c r="F51" s="20"/>
    </row>
    <row r="52" spans="1:14" ht="34.5" customHeight="1">
      <c r="A52" s="137"/>
      <c r="B52" s="141" t="s">
        <v>99</v>
      </c>
      <c r="C52" s="40">
        <v>0.06</v>
      </c>
      <c r="D52" s="142" t="s">
        <v>100</v>
      </c>
      <c r="E52" s="139"/>
      <c r="F52" s="20"/>
    </row>
    <row r="53" spans="1:14" ht="34.5" customHeight="1">
      <c r="A53" s="137"/>
      <c r="B53" s="141"/>
      <c r="C53" s="40">
        <v>0.06</v>
      </c>
      <c r="D53" s="142"/>
      <c r="E53" s="139"/>
      <c r="F53" s="20"/>
    </row>
    <row r="54" spans="1:14" ht="26.25" customHeight="1">
      <c r="A54" s="137"/>
      <c r="B54" s="141" t="s">
        <v>101</v>
      </c>
      <c r="C54" s="40">
        <v>0.08</v>
      </c>
      <c r="D54" s="142" t="s">
        <v>102</v>
      </c>
      <c r="E54" s="139"/>
      <c r="F54" s="20"/>
    </row>
    <row r="55" spans="1:14" ht="26.25" customHeight="1">
      <c r="A55" s="137"/>
      <c r="B55" s="141"/>
      <c r="C55" s="40">
        <v>0.1</v>
      </c>
      <c r="D55" s="142"/>
      <c r="E55" s="139"/>
      <c r="F55" s="20"/>
    </row>
    <row r="56" spans="1:14" ht="30.75" customHeight="1">
      <c r="A56" s="137"/>
      <c r="B56" s="141"/>
      <c r="C56" s="40">
        <v>0.04</v>
      </c>
      <c r="D56" s="142"/>
      <c r="E56" s="139"/>
      <c r="F56" s="20"/>
    </row>
    <row r="57" spans="1:14" ht="11.25" customHeight="1">
      <c r="A57" s="137"/>
      <c r="B57" s="143" t="s">
        <v>103</v>
      </c>
      <c r="C57" s="40">
        <v>0.1134</v>
      </c>
      <c r="D57" s="42" t="s">
        <v>104</v>
      </c>
      <c r="E57" s="139"/>
      <c r="F57" s="20"/>
    </row>
    <row r="58" spans="1:14" ht="11.25" customHeight="1">
      <c r="A58" s="137"/>
      <c r="B58" s="144"/>
      <c r="C58" s="40">
        <v>0.1153</v>
      </c>
      <c r="D58" s="42" t="s">
        <v>105</v>
      </c>
      <c r="E58" s="139"/>
      <c r="F58" s="20"/>
    </row>
    <row r="59" spans="1:14" ht="26.25" customHeight="1">
      <c r="A59" s="137"/>
      <c r="B59" s="145"/>
      <c r="C59" s="40">
        <v>6.9000000000000006E-2</v>
      </c>
      <c r="D59" s="42" t="s">
        <v>106</v>
      </c>
      <c r="E59" s="140"/>
      <c r="F59" s="20"/>
      <c r="M59" s="45">
        <v>2011</v>
      </c>
      <c r="N59" s="51">
        <v>0.28000000000000003</v>
      </c>
    </row>
    <row r="60" spans="1:14" ht="15" customHeight="1">
      <c r="A60" s="146">
        <v>2023</v>
      </c>
      <c r="B60" s="147" t="s">
        <v>107</v>
      </c>
      <c r="C60" s="43">
        <v>6.9000000000000006E-2</v>
      </c>
      <c r="D60" s="44">
        <v>44927</v>
      </c>
      <c r="E60" s="148"/>
      <c r="F60" s="148">
        <v>1.3575991960838989</v>
      </c>
      <c r="M60" s="45">
        <v>2012</v>
      </c>
      <c r="N60" s="51">
        <v>0.1640625</v>
      </c>
    </row>
    <row r="61" spans="1:14" ht="15" customHeight="1">
      <c r="A61" s="146"/>
      <c r="B61" s="147"/>
      <c r="C61" s="43">
        <v>8.2100000000000006E-2</v>
      </c>
      <c r="D61" s="44">
        <v>44958</v>
      </c>
      <c r="E61" s="148"/>
      <c r="F61" s="148"/>
      <c r="M61" s="45">
        <v>2013</v>
      </c>
      <c r="N61" s="51">
        <v>0.18120805369127524</v>
      </c>
    </row>
    <row r="62" spans="1:14" ht="15" customHeight="1">
      <c r="A62" s="146"/>
      <c r="B62" s="147"/>
      <c r="C62" s="43">
        <v>7.6600000000000001E-2</v>
      </c>
      <c r="D62" s="44">
        <v>44986</v>
      </c>
      <c r="E62" s="148"/>
      <c r="F62" s="148"/>
      <c r="M62" s="45">
        <v>2014</v>
      </c>
      <c r="N62" s="51">
        <v>0.39204545454545459</v>
      </c>
    </row>
    <row r="63" spans="1:14" ht="15" customHeight="1">
      <c r="A63" s="146"/>
      <c r="B63" s="147"/>
      <c r="C63" s="43">
        <v>2.3599999999999999E-2</v>
      </c>
      <c r="D63" s="44">
        <v>45017</v>
      </c>
      <c r="E63" s="148"/>
      <c r="F63" s="148"/>
      <c r="M63" s="45">
        <v>2015</v>
      </c>
      <c r="N63" s="51">
        <v>0.28571428571428581</v>
      </c>
    </row>
    <row r="64" spans="1:14" ht="15" customHeight="1">
      <c r="A64" s="146"/>
      <c r="B64" s="147"/>
      <c r="C64" s="43">
        <v>4.7600000000000003E-2</v>
      </c>
      <c r="D64" s="44">
        <v>45047</v>
      </c>
      <c r="E64" s="148"/>
      <c r="F64" s="148"/>
      <c r="M64" s="45">
        <v>2016</v>
      </c>
      <c r="N64" s="51">
        <v>0.42539682539682544</v>
      </c>
    </row>
    <row r="65" spans="1:14" ht="15" customHeight="1">
      <c r="A65" s="146"/>
      <c r="B65" s="147"/>
      <c r="C65" s="43">
        <v>5.4899999999999997E-2</v>
      </c>
      <c r="D65" s="44">
        <v>45078</v>
      </c>
      <c r="E65" s="148"/>
      <c r="F65" s="148"/>
      <c r="M65" s="45">
        <v>2017</v>
      </c>
      <c r="N65" s="51">
        <v>0.31403118040089084</v>
      </c>
    </row>
    <row r="66" spans="1:14" ht="15" customHeight="1">
      <c r="A66" s="146"/>
      <c r="B66" s="147"/>
      <c r="C66" s="32">
        <v>8.4900000000000003E-2</v>
      </c>
      <c r="D66" s="44">
        <v>45108</v>
      </c>
      <c r="E66" s="148"/>
      <c r="F66" s="148"/>
      <c r="M66" s="45">
        <v>2018</v>
      </c>
      <c r="N66" s="51">
        <v>0.40847457627118655</v>
      </c>
    </row>
    <row r="67" spans="1:14" ht="15" customHeight="1">
      <c r="A67" s="146"/>
      <c r="B67" s="147"/>
      <c r="C67" s="32">
        <v>8.72E-2</v>
      </c>
      <c r="D67" s="44">
        <v>45139</v>
      </c>
      <c r="E67" s="148"/>
      <c r="F67" s="148"/>
      <c r="M67" s="45">
        <v>2019</v>
      </c>
      <c r="N67" s="51">
        <v>0.60649819494584833</v>
      </c>
    </row>
    <row r="68" spans="1:14" ht="15" customHeight="1">
      <c r="A68" s="146"/>
      <c r="B68" s="147"/>
      <c r="C68" s="32">
        <v>7.1800000000000003E-2</v>
      </c>
      <c r="D68" s="44">
        <v>45170</v>
      </c>
      <c r="E68" s="148"/>
      <c r="F68" s="148"/>
      <c r="M68" s="45">
        <v>2020</v>
      </c>
      <c r="N68" s="51">
        <v>9.9625468164794118E-2</v>
      </c>
    </row>
    <row r="69" spans="1:14" ht="13.8">
      <c r="A69" s="146"/>
      <c r="B69" s="147"/>
      <c r="C69" s="32">
        <v>6.9699999999999998E-2</v>
      </c>
      <c r="D69" s="44">
        <v>45200</v>
      </c>
      <c r="E69" s="148"/>
      <c r="F69" s="148"/>
      <c r="M69" s="45">
        <v>2021</v>
      </c>
      <c r="N69" s="52">
        <v>0.48</v>
      </c>
    </row>
    <row r="70" spans="1:14" ht="15" customHeight="1">
      <c r="A70" s="146"/>
      <c r="B70" s="147"/>
      <c r="C70" s="32">
        <v>0.10979999999999999</v>
      </c>
      <c r="D70" s="44">
        <v>45231</v>
      </c>
      <c r="E70" s="148"/>
      <c r="F70" s="148"/>
      <c r="M70" s="45">
        <v>2022</v>
      </c>
      <c r="N70" s="48">
        <v>1.0089999999999999</v>
      </c>
    </row>
    <row r="71" spans="1:14" ht="15" customHeight="1">
      <c r="A71" s="146"/>
      <c r="B71" s="147"/>
      <c r="C71" s="32">
        <v>0.11509999999999999</v>
      </c>
      <c r="D71" s="44">
        <v>45261</v>
      </c>
      <c r="E71" s="148"/>
      <c r="F71" s="148"/>
      <c r="M71" s="45">
        <v>2023</v>
      </c>
      <c r="N71" s="53">
        <f>+F60</f>
        <v>1.3575991960838989</v>
      </c>
    </row>
    <row r="72" spans="1:14">
      <c r="A72" s="146">
        <v>2024</v>
      </c>
      <c r="B72" s="146" t="s">
        <v>108</v>
      </c>
      <c r="C72" s="78">
        <f>+I86/100</f>
        <v>0.39196363636363635</v>
      </c>
      <c r="D72" s="49">
        <v>45292</v>
      </c>
      <c r="E72" s="149"/>
      <c r="F72" s="151"/>
      <c r="M72" s="21" t="s">
        <v>198</v>
      </c>
      <c r="N72" s="53">
        <f>+K102/1-1</f>
        <v>1.1505642846755819</v>
      </c>
    </row>
    <row r="73" spans="1:14">
      <c r="A73" s="146"/>
      <c r="B73" s="146"/>
      <c r="C73" s="78">
        <f>+J86/100</f>
        <v>0.28090909090909089</v>
      </c>
      <c r="D73" s="49">
        <v>45323</v>
      </c>
      <c r="E73" s="150"/>
      <c r="F73" s="152"/>
      <c r="G73" s="47"/>
      <c r="H73" s="34"/>
    </row>
    <row r="74" spans="1:14" ht="13.8">
      <c r="A74" s="146"/>
      <c r="B74" s="146"/>
      <c r="C74" s="78">
        <f>+K86/100</f>
        <v>0.20616363636363638</v>
      </c>
      <c r="D74" s="49">
        <v>45352</v>
      </c>
      <c r="E74" s="150"/>
      <c r="F74" s="152"/>
      <c r="H74"/>
      <c r="I74" s="2">
        <v>45292</v>
      </c>
      <c r="J74" s="2">
        <v>45323</v>
      </c>
      <c r="K74" s="2">
        <v>45352</v>
      </c>
      <c r="L74" s="2">
        <v>45383</v>
      </c>
      <c r="M74"/>
    </row>
    <row r="75" spans="1:14" ht="13.8">
      <c r="A75" s="146"/>
      <c r="B75" s="146"/>
      <c r="C75" s="30"/>
      <c r="D75" s="49">
        <v>45383</v>
      </c>
      <c r="E75" s="150"/>
      <c r="F75" s="152"/>
      <c r="H75" t="s">
        <v>166</v>
      </c>
      <c r="I75" s="83">
        <v>39</v>
      </c>
      <c r="J75" s="83">
        <v>24</v>
      </c>
      <c r="K75" s="83">
        <v>17.5</v>
      </c>
      <c r="L75" s="98">
        <v>13</v>
      </c>
      <c r="M75"/>
    </row>
    <row r="76" spans="1:14" ht="13.8">
      <c r="A76" s="146"/>
      <c r="B76" s="146"/>
      <c r="C76" s="50"/>
      <c r="D76" s="49">
        <v>45413</v>
      </c>
      <c r="E76" s="150"/>
      <c r="F76" s="152"/>
      <c r="H76" t="s">
        <v>167</v>
      </c>
      <c r="I76" s="83">
        <v>40.5</v>
      </c>
      <c r="J76" s="83">
        <v>28.5</v>
      </c>
      <c r="K76" s="83">
        <v>22.9</v>
      </c>
      <c r="L76" s="98">
        <v>18.95</v>
      </c>
      <c r="M76"/>
    </row>
    <row r="77" spans="1:14" ht="13.8">
      <c r="A77" s="146"/>
      <c r="B77" s="146"/>
      <c r="C77" s="30"/>
      <c r="D77" s="49">
        <v>45444</v>
      </c>
      <c r="E77" s="150"/>
      <c r="F77" s="152"/>
      <c r="H77" t="s">
        <v>200</v>
      </c>
      <c r="I77" s="83">
        <v>39.5</v>
      </c>
      <c r="J77" s="83">
        <v>27.5</v>
      </c>
      <c r="K77" s="83">
        <v>20.8</v>
      </c>
      <c r="L77" s="83">
        <v>17.399999999999999</v>
      </c>
      <c r="M77"/>
    </row>
    <row r="78" spans="1:14" ht="13.8">
      <c r="A78" s="146"/>
      <c r="B78" s="146"/>
      <c r="C78" s="50"/>
      <c r="D78" s="49">
        <v>45474</v>
      </c>
      <c r="E78" s="150"/>
      <c r="F78" s="152"/>
      <c r="H78" t="s">
        <v>169</v>
      </c>
      <c r="I78" s="83">
        <v>38</v>
      </c>
      <c r="J78" s="83">
        <v>29.5</v>
      </c>
      <c r="K78" s="83">
        <v>20</v>
      </c>
      <c r="L78" s="83">
        <v>16.899999999999999</v>
      </c>
      <c r="M78"/>
    </row>
    <row r="79" spans="1:14" ht="13.8">
      <c r="A79" s="146"/>
      <c r="B79" s="146"/>
      <c r="C79" s="50"/>
      <c r="D79" s="49">
        <v>45505</v>
      </c>
      <c r="E79" s="150"/>
      <c r="F79" s="152"/>
      <c r="H79" t="s">
        <v>170</v>
      </c>
      <c r="I79" s="83">
        <v>40</v>
      </c>
      <c r="J79" s="83">
        <v>29.5</v>
      </c>
      <c r="K79" s="83">
        <v>18.43</v>
      </c>
      <c r="L79" s="83">
        <v>15.25</v>
      </c>
      <c r="M79"/>
    </row>
    <row r="80" spans="1:14" ht="13.8">
      <c r="A80" s="146"/>
      <c r="B80" s="146"/>
      <c r="C80" s="50"/>
      <c r="D80" s="49">
        <v>45536</v>
      </c>
      <c r="E80" s="150"/>
      <c r="F80" s="152"/>
      <c r="H80" t="s">
        <v>171</v>
      </c>
      <c r="I80" s="83">
        <v>40</v>
      </c>
      <c r="J80" s="83">
        <v>26</v>
      </c>
      <c r="K80" s="83">
        <v>21.85</v>
      </c>
      <c r="L80" s="83">
        <v>15.95</v>
      </c>
      <c r="M80"/>
    </row>
    <row r="81" spans="1:14" ht="13.8">
      <c r="A81" s="146"/>
      <c r="B81" s="146"/>
      <c r="C81" s="50"/>
      <c r="D81" s="49">
        <v>45566</v>
      </c>
      <c r="E81" s="150"/>
      <c r="F81" s="152"/>
      <c r="H81" t="s">
        <v>172</v>
      </c>
      <c r="I81" s="83">
        <v>39</v>
      </c>
      <c r="J81" s="83">
        <v>23.5</v>
      </c>
      <c r="K81" s="83">
        <v>23</v>
      </c>
      <c r="L81" s="83">
        <v>15</v>
      </c>
      <c r="M81"/>
    </row>
    <row r="82" spans="1:14" ht="13.8">
      <c r="A82" s="146"/>
      <c r="B82" s="146"/>
      <c r="C82" s="50"/>
      <c r="D82" s="49">
        <v>45597</v>
      </c>
      <c r="E82" s="150"/>
      <c r="F82" s="152"/>
      <c r="H82" t="s">
        <v>173</v>
      </c>
      <c r="I82" s="83">
        <v>40.799999999999997</v>
      </c>
      <c r="J82" s="83">
        <v>29.4</v>
      </c>
      <c r="K82" s="83">
        <v>22</v>
      </c>
      <c r="L82" s="83">
        <v>17.3</v>
      </c>
      <c r="M82"/>
    </row>
    <row r="83" spans="1:14" ht="13.8">
      <c r="A83" s="146"/>
      <c r="B83" s="146"/>
      <c r="C83" s="50"/>
      <c r="D83" s="49">
        <v>45627</v>
      </c>
      <c r="E83" s="150"/>
      <c r="F83" s="152"/>
      <c r="H83" t="s">
        <v>174</v>
      </c>
      <c r="I83" s="83">
        <v>38.6</v>
      </c>
      <c r="J83" s="83">
        <v>28</v>
      </c>
      <c r="K83" s="83">
        <v>19</v>
      </c>
      <c r="L83" s="83">
        <v>14</v>
      </c>
      <c r="M83"/>
    </row>
    <row r="84" spans="1:14" ht="13.8">
      <c r="H84" t="s">
        <v>175</v>
      </c>
      <c r="I84" s="83">
        <f>6.26+29.5</f>
        <v>35.76</v>
      </c>
      <c r="J84" s="83">
        <v>35.6</v>
      </c>
      <c r="K84" s="83">
        <v>20</v>
      </c>
      <c r="L84" s="83">
        <v>19.5</v>
      </c>
      <c r="M84"/>
    </row>
    <row r="85" spans="1:14" ht="13.8">
      <c r="H85" t="s">
        <v>176</v>
      </c>
      <c r="I85" s="83">
        <v>40</v>
      </c>
      <c r="J85" s="83">
        <v>27.5</v>
      </c>
      <c r="K85" s="83">
        <v>21.3</v>
      </c>
      <c r="L85" s="83">
        <v>16.899999999999999</v>
      </c>
      <c r="M85"/>
    </row>
    <row r="86" spans="1:14" ht="13.8">
      <c r="H86" s="15" t="s">
        <v>12</v>
      </c>
      <c r="I86" s="84">
        <f>+AVERAGE(I75:I85)</f>
        <v>39.196363636363635</v>
      </c>
      <c r="J86" s="84">
        <f>+AVERAGE(J75:J85)</f>
        <v>28.09090909090909</v>
      </c>
      <c r="K86" s="84">
        <f>+AVERAGE(K75:K85)</f>
        <v>20.616363636363637</v>
      </c>
      <c r="L86" s="84">
        <f>+AVERAGE(L75:L85)</f>
        <v>16.377272727272729</v>
      </c>
      <c r="M86" s="15"/>
    </row>
    <row r="87" spans="1:14" ht="13.8">
      <c r="H87" s="15" t="s">
        <v>177</v>
      </c>
      <c r="I87">
        <f>+I86*0.9</f>
        <v>35.276727272727271</v>
      </c>
      <c r="J87">
        <f>+J86*0.9</f>
        <v>25.281818181818181</v>
      </c>
      <c r="K87">
        <f>+K86*0.9</f>
        <v>18.554727272727273</v>
      </c>
      <c r="L87">
        <f>+L86*0.9</f>
        <v>14.739545454545457</v>
      </c>
      <c r="M87"/>
    </row>
    <row r="88" spans="1:14" ht="13.8">
      <c r="H88"/>
      <c r="I88"/>
      <c r="J88"/>
      <c r="K88"/>
      <c r="L88"/>
      <c r="M88"/>
    </row>
    <row r="89" spans="1:14" ht="13.8">
      <c r="H89"/>
      <c r="I89" s="15" t="s">
        <v>178</v>
      </c>
      <c r="J89" s="15"/>
      <c r="K89" s="15"/>
      <c r="L89" s="15"/>
      <c r="M89"/>
    </row>
    <row r="90" spans="1:14" ht="13.8">
      <c r="H90" s="67"/>
      <c r="I90" s="85">
        <v>45292</v>
      </c>
      <c r="J90" s="85">
        <v>45323</v>
      </c>
      <c r="K90" s="85">
        <v>45352</v>
      </c>
      <c r="L90" s="85">
        <v>45383</v>
      </c>
      <c r="M90" s="86" t="s">
        <v>179</v>
      </c>
      <c r="N90" s="48"/>
    </row>
    <row r="91" spans="1:14" ht="13.8">
      <c r="H91" t="s">
        <v>166</v>
      </c>
      <c r="I91">
        <f t="shared" ref="I91:I101" si="0">1*(1+I75/100)</f>
        <v>1.3900000000000001</v>
      </c>
      <c r="J91">
        <f t="shared" ref="J91:K101" si="1">+I91*(1+J75/100)</f>
        <v>1.7236000000000002</v>
      </c>
      <c r="K91">
        <f t="shared" si="1"/>
        <v>2.0252300000000005</v>
      </c>
      <c r="L91" s="21">
        <f>+K91*(1+L75/100)</f>
        <v>2.2885099000000002</v>
      </c>
      <c r="M91" s="62">
        <f>+L91/1-1</f>
        <v>1.2885099000000002</v>
      </c>
    </row>
    <row r="92" spans="1:14" ht="13.8">
      <c r="H92" t="s">
        <v>167</v>
      </c>
      <c r="I92">
        <f t="shared" si="0"/>
        <v>1.405</v>
      </c>
      <c r="J92">
        <f t="shared" si="1"/>
        <v>1.8054249999999998</v>
      </c>
      <c r="K92">
        <f t="shared" si="1"/>
        <v>2.2188673250000002</v>
      </c>
      <c r="L92" s="21">
        <f t="shared" ref="L92:L101" si="2">+K92*(1+L76/100)</f>
        <v>2.6393426830875004</v>
      </c>
      <c r="M92" s="62">
        <f t="shared" ref="M92:M102" si="3">+L92/1-1</f>
        <v>1.6393426830875004</v>
      </c>
    </row>
    <row r="93" spans="1:14" ht="13.8">
      <c r="H93" t="s">
        <v>168</v>
      </c>
      <c r="I93">
        <f t="shared" si="0"/>
        <v>1.395</v>
      </c>
      <c r="J93">
        <f t="shared" si="1"/>
        <v>1.7786249999999999</v>
      </c>
      <c r="K93">
        <f t="shared" si="1"/>
        <v>2.1485789999999998</v>
      </c>
      <c r="L93" s="21">
        <f t="shared" si="2"/>
        <v>2.5224317459999996</v>
      </c>
      <c r="M93" s="62">
        <f t="shared" si="3"/>
        <v>1.5224317459999996</v>
      </c>
    </row>
    <row r="94" spans="1:14" ht="13.8">
      <c r="H94" t="s">
        <v>169</v>
      </c>
      <c r="I94">
        <f t="shared" si="0"/>
        <v>1.38</v>
      </c>
      <c r="J94">
        <f t="shared" si="1"/>
        <v>1.7870999999999997</v>
      </c>
      <c r="K94">
        <f t="shared" si="1"/>
        <v>2.1445199999999995</v>
      </c>
      <c r="L94" s="21">
        <f t="shared" si="2"/>
        <v>2.5069438799999997</v>
      </c>
      <c r="M94" s="62">
        <f t="shared" si="3"/>
        <v>1.5069438799999997</v>
      </c>
    </row>
    <row r="95" spans="1:14" ht="13.8">
      <c r="H95" t="s">
        <v>170</v>
      </c>
      <c r="I95">
        <f t="shared" si="0"/>
        <v>1.4</v>
      </c>
      <c r="J95">
        <f t="shared" si="1"/>
        <v>1.8129999999999997</v>
      </c>
      <c r="K95">
        <f t="shared" si="1"/>
        <v>2.1471358999999994</v>
      </c>
      <c r="L95" s="21">
        <f t="shared" si="2"/>
        <v>2.4745741247499997</v>
      </c>
      <c r="M95" s="62">
        <f t="shared" si="3"/>
        <v>1.4745741247499997</v>
      </c>
    </row>
    <row r="96" spans="1:14" ht="13.8">
      <c r="H96" t="s">
        <v>171</v>
      </c>
      <c r="I96">
        <f t="shared" si="0"/>
        <v>1.4</v>
      </c>
      <c r="J96">
        <f t="shared" si="1"/>
        <v>1.7639999999999998</v>
      </c>
      <c r="K96">
        <f t="shared" si="1"/>
        <v>2.1494339999999998</v>
      </c>
      <c r="L96" s="21">
        <f t="shared" si="2"/>
        <v>2.4922687229999996</v>
      </c>
      <c r="M96" s="62">
        <f t="shared" si="3"/>
        <v>1.4922687229999996</v>
      </c>
    </row>
    <row r="97" spans="8:13" ht="13.8">
      <c r="H97" t="s">
        <v>172</v>
      </c>
      <c r="I97">
        <f t="shared" si="0"/>
        <v>1.3900000000000001</v>
      </c>
      <c r="J97">
        <f t="shared" si="1"/>
        <v>1.71665</v>
      </c>
      <c r="K97">
        <f t="shared" si="1"/>
        <v>2.1114795000000002</v>
      </c>
      <c r="L97" s="21">
        <f t="shared" si="2"/>
        <v>2.4282014250000001</v>
      </c>
      <c r="M97" s="62">
        <f t="shared" si="3"/>
        <v>1.4282014250000001</v>
      </c>
    </row>
    <row r="98" spans="8:13" ht="13.8">
      <c r="H98" t="s">
        <v>173</v>
      </c>
      <c r="I98">
        <f t="shared" si="0"/>
        <v>1.4079999999999999</v>
      </c>
      <c r="J98">
        <f t="shared" si="1"/>
        <v>1.821952</v>
      </c>
      <c r="K98">
        <f t="shared" si="1"/>
        <v>2.2227814399999999</v>
      </c>
      <c r="L98" s="21">
        <f t="shared" si="2"/>
        <v>2.60732262912</v>
      </c>
      <c r="M98" s="62">
        <f t="shared" si="3"/>
        <v>1.60732262912</v>
      </c>
    </row>
    <row r="99" spans="8:13" ht="13.8">
      <c r="H99" t="s">
        <v>174</v>
      </c>
      <c r="I99">
        <f t="shared" si="0"/>
        <v>1.3860000000000001</v>
      </c>
      <c r="J99">
        <f t="shared" si="1"/>
        <v>1.7740800000000001</v>
      </c>
      <c r="K99">
        <f t="shared" si="1"/>
        <v>2.1111552000000002</v>
      </c>
      <c r="L99" s="21">
        <f t="shared" si="2"/>
        <v>2.4067169280000007</v>
      </c>
      <c r="M99" s="62">
        <f t="shared" si="3"/>
        <v>1.4067169280000007</v>
      </c>
    </row>
    <row r="100" spans="8:13" ht="13.8">
      <c r="H100" t="s">
        <v>175</v>
      </c>
      <c r="I100">
        <f t="shared" si="0"/>
        <v>1.3575999999999999</v>
      </c>
      <c r="J100">
        <f t="shared" si="1"/>
        <v>1.8409055999999999</v>
      </c>
      <c r="K100">
        <f t="shared" si="1"/>
        <v>2.2090867199999997</v>
      </c>
      <c r="L100" s="21">
        <f t="shared" si="2"/>
        <v>2.6398586304</v>
      </c>
      <c r="M100" s="62">
        <f t="shared" si="3"/>
        <v>1.6398586304</v>
      </c>
    </row>
    <row r="101" spans="8:13" ht="13.8">
      <c r="H101" t="s">
        <v>176</v>
      </c>
      <c r="I101">
        <f t="shared" si="0"/>
        <v>1.4</v>
      </c>
      <c r="J101">
        <f t="shared" si="1"/>
        <v>1.7849999999999997</v>
      </c>
      <c r="K101">
        <f t="shared" si="1"/>
        <v>2.1652049999999998</v>
      </c>
      <c r="L101" s="21">
        <f t="shared" si="2"/>
        <v>2.5311246449999998</v>
      </c>
      <c r="M101" s="62">
        <f t="shared" si="3"/>
        <v>1.5311246449999998</v>
      </c>
    </row>
    <row r="102" spans="8:13" ht="13.8">
      <c r="H102" s="15" t="s">
        <v>12</v>
      </c>
      <c r="I102">
        <f>1*(1+I86/100)</f>
        <v>1.3919636363636363</v>
      </c>
      <c r="J102">
        <f>+I102*(1+J86/100)</f>
        <v>1.7829788760330576</v>
      </c>
      <c r="K102">
        <f>J102*(1+K86/100)</f>
        <v>2.1505642846755819</v>
      </c>
      <c r="L102" s="21">
        <f>+K102*(1+L86/100)</f>
        <v>2.5027680627522235</v>
      </c>
      <c r="M102" s="62">
        <f t="shared" si="3"/>
        <v>1.5027680627522235</v>
      </c>
    </row>
  </sheetData>
  <mergeCells count="53">
    <mergeCell ref="A60:A71"/>
    <mergeCell ref="B60:B71"/>
    <mergeCell ref="E60:E71"/>
    <mergeCell ref="F60:F71"/>
    <mergeCell ref="A72:A83"/>
    <mergeCell ref="B72:B83"/>
    <mergeCell ref="E72:E83"/>
    <mergeCell ref="F72:F83"/>
    <mergeCell ref="A51:A59"/>
    <mergeCell ref="E51:E59"/>
    <mergeCell ref="B52:B53"/>
    <mergeCell ref="D52:D53"/>
    <mergeCell ref="B54:B56"/>
    <mergeCell ref="D54:D56"/>
    <mergeCell ref="B57:B59"/>
    <mergeCell ref="A45:A50"/>
    <mergeCell ref="E45:E50"/>
    <mergeCell ref="B46:B47"/>
    <mergeCell ref="D46:D47"/>
    <mergeCell ref="B48:B50"/>
    <mergeCell ref="D48:D50"/>
    <mergeCell ref="A31:A35"/>
    <mergeCell ref="E31:E35"/>
    <mergeCell ref="A36:A43"/>
    <mergeCell ref="E36:E43"/>
    <mergeCell ref="B38:B40"/>
    <mergeCell ref="D38:D40"/>
    <mergeCell ref="B41:B42"/>
    <mergeCell ref="D41:D42"/>
    <mergeCell ref="A26:A30"/>
    <mergeCell ref="E26:E30"/>
    <mergeCell ref="B27:B28"/>
    <mergeCell ref="D27:D28"/>
    <mergeCell ref="A10:A11"/>
    <mergeCell ref="E10:E11"/>
    <mergeCell ref="A12:A17"/>
    <mergeCell ref="B12:B13"/>
    <mergeCell ref="D12:D13"/>
    <mergeCell ref="E12:E17"/>
    <mergeCell ref="A18:A21"/>
    <mergeCell ref="E18:E21"/>
    <mergeCell ref="A22:A25"/>
    <mergeCell ref="E22:E25"/>
    <mergeCell ref="B23:B24"/>
    <mergeCell ref="A7:A9"/>
    <mergeCell ref="B7:B8"/>
    <mergeCell ref="D7:D8"/>
    <mergeCell ref="E7:E9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H13"/>
  <sheetViews>
    <sheetView topLeftCell="A10" zoomScale="85" zoomScaleNormal="85" workbookViewId="0"/>
  </sheetViews>
  <sheetFormatPr baseColWidth="10" defaultColWidth="11" defaultRowHeight="13.8"/>
  <cols>
    <col min="1" max="1" width="11" style="1"/>
    <col min="2" max="2" width="17.69921875" style="1" customWidth="1"/>
    <col min="3" max="3" width="13.3984375" style="1" customWidth="1"/>
    <col min="4" max="6" width="13.69921875" style="1" customWidth="1"/>
    <col min="7" max="7" width="17.09765625" style="1" customWidth="1"/>
    <col min="8" max="8" width="14.3984375" style="1" customWidth="1"/>
    <col min="9" max="16384" width="11" style="1"/>
  </cols>
  <sheetData>
    <row r="2" spans="1:8">
      <c r="A2" s="6"/>
    </row>
    <row r="5" spans="1:8" ht="30" customHeight="1">
      <c r="C5" s="57" t="s">
        <v>0</v>
      </c>
      <c r="D5" s="57" t="s">
        <v>113</v>
      </c>
      <c r="E5" s="57" t="s">
        <v>114</v>
      </c>
      <c r="F5" s="57" t="s">
        <v>13</v>
      </c>
      <c r="G5" s="57" t="s">
        <v>109</v>
      </c>
      <c r="H5" s="57" t="s">
        <v>115</v>
      </c>
    </row>
    <row r="6" spans="1:8" ht="39" customHeight="1">
      <c r="A6" s="104" t="s">
        <v>22</v>
      </c>
      <c r="B6" s="105"/>
      <c r="C6" s="56">
        <f>+IPC!C3</f>
        <v>0.11009700156540236</v>
      </c>
      <c r="D6" s="56">
        <f>+'IPC Salud'!C3</f>
        <v>0.12210968646283571</v>
      </c>
      <c r="E6" s="56">
        <f>+'Dolar oficial'!C4</f>
        <v>1.7908331535308131E-2</v>
      </c>
      <c r="F6" s="56">
        <f>+Salarios!C3</f>
        <v>0.12000000176588999</v>
      </c>
      <c r="G6" s="56">
        <f>+'Cuotas EMPP'!C3</f>
        <v>0.20616363636363638</v>
      </c>
      <c r="H6" s="87">
        <f>+Aranceles!C3</f>
        <v>0.18554727272727273</v>
      </c>
    </row>
    <row r="7" spans="1:8" ht="38.25" customHeight="1">
      <c r="A7" s="104" t="s">
        <v>126</v>
      </c>
      <c r="B7" s="105"/>
      <c r="C7" s="87">
        <f>+IPC!B14</f>
        <v>2.1140490040542925</v>
      </c>
      <c r="D7" s="87">
        <f>+'IPC Salud'!B14</f>
        <v>2.2772794965489243</v>
      </c>
      <c r="E7" s="87">
        <f>+'Dolar oficial'!B15</f>
        <v>2.6996209410789049</v>
      </c>
      <c r="F7" s="87">
        <f>+Salarios!B13</f>
        <v>1.5856755795966819</v>
      </c>
      <c r="G7" s="87">
        <f>+'Cuotas EMPP'!B17</f>
        <v>1.3575991960838989</v>
      </c>
      <c r="H7" s="87">
        <f>+Aranceles!B17</f>
        <v>1.1338442328866223</v>
      </c>
    </row>
    <row r="8" spans="1:8" ht="38.25" customHeight="1">
      <c r="A8" s="104" t="s">
        <v>182</v>
      </c>
      <c r="B8" s="105"/>
      <c r="C8" s="56">
        <f>+IPC!B15</f>
        <v>0.51621558360692865</v>
      </c>
      <c r="D8" s="56">
        <f>+'IPC Salud'!B15</f>
        <v>0.53510684185760859</v>
      </c>
      <c r="E8" s="56">
        <f>+'Dolar oficial'!B16</f>
        <v>0.31020375128346345</v>
      </c>
      <c r="F8" s="56">
        <f>+Salarios!B14</f>
        <v>0.45599999403129154</v>
      </c>
      <c r="G8" s="56">
        <f>+'Aumentos prepagas'!N72</f>
        <v>1.1505642846755819</v>
      </c>
      <c r="H8" s="56">
        <f>+'Aranceles datos'!D42/'Aranceles datos'!D39-1</f>
        <v>1.0199742430016525</v>
      </c>
    </row>
    <row r="9" spans="1:8">
      <c r="A9" s="1" t="s">
        <v>193</v>
      </c>
    </row>
    <row r="13" spans="1:8" ht="15.6">
      <c r="A13" s="88" t="s">
        <v>203</v>
      </c>
    </row>
  </sheetData>
  <sheetProtection sheet="1" objects="1" scenarios="1"/>
  <mergeCells count="3">
    <mergeCell ref="A6:B6"/>
    <mergeCell ref="A7:B7"/>
    <mergeCell ref="A8:B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G44"/>
  <sheetViews>
    <sheetView topLeftCell="A23" workbookViewId="0">
      <selection activeCell="E42" sqref="E42"/>
    </sheetView>
  </sheetViews>
  <sheetFormatPr baseColWidth="10" defaultRowHeight="13.8"/>
  <cols>
    <col min="1" max="1" width="11" style="16" customWidth="1"/>
    <col min="5" max="5" width="33.09765625" customWidth="1"/>
  </cols>
  <sheetData>
    <row r="2" spans="1:7">
      <c r="B2" t="s">
        <v>110</v>
      </c>
      <c r="C2" t="s">
        <v>27</v>
      </c>
    </row>
    <row r="3" spans="1:7">
      <c r="A3" s="2">
        <v>44166</v>
      </c>
      <c r="C3">
        <f>+B3</f>
        <v>0</v>
      </c>
      <c r="D3">
        <v>100</v>
      </c>
    </row>
    <row r="4" spans="1:7">
      <c r="A4" s="2">
        <v>44197</v>
      </c>
      <c r="C4" s="5">
        <f t="shared" ref="C4:C42" si="0">+B4</f>
        <v>0</v>
      </c>
      <c r="D4">
        <f>+D3*(1+C4)</f>
        <v>100</v>
      </c>
    </row>
    <row r="5" spans="1:7">
      <c r="A5" s="2">
        <v>44228</v>
      </c>
      <c r="C5" s="5">
        <f t="shared" si="0"/>
        <v>0</v>
      </c>
      <c r="D5">
        <f>+D4*(1+C5)</f>
        <v>100</v>
      </c>
      <c r="F5">
        <v>2011</v>
      </c>
      <c r="G5" s="5">
        <v>0.32000000000000006</v>
      </c>
    </row>
    <row r="6" spans="1:7">
      <c r="A6" s="2">
        <v>44256</v>
      </c>
      <c r="B6">
        <v>3.5000000000000003E-2</v>
      </c>
      <c r="C6" s="5">
        <f t="shared" si="0"/>
        <v>3.5000000000000003E-2</v>
      </c>
      <c r="D6">
        <f>+D5*(1+C6)</f>
        <v>103.49999999999999</v>
      </c>
      <c r="F6">
        <v>2012</v>
      </c>
      <c r="G6" s="5">
        <v>0.15909090909090917</v>
      </c>
    </row>
    <row r="7" spans="1:7">
      <c r="A7" s="2">
        <v>44287</v>
      </c>
      <c r="B7">
        <v>4.4999999999999998E-2</v>
      </c>
      <c r="C7" s="5">
        <f t="shared" si="0"/>
        <v>4.4999999999999998E-2</v>
      </c>
      <c r="D7">
        <f>+D6*(1+C7)</f>
        <v>108.15749999999998</v>
      </c>
      <c r="F7">
        <v>2013</v>
      </c>
      <c r="G7" s="5">
        <v>0.16993464052287588</v>
      </c>
    </row>
    <row r="8" spans="1:7">
      <c r="A8" s="2">
        <v>44317</v>
      </c>
      <c r="B8">
        <v>5.5E-2</v>
      </c>
      <c r="C8" s="5">
        <f t="shared" si="0"/>
        <v>5.5E-2</v>
      </c>
      <c r="D8">
        <f>+D7+D6*C8</f>
        <v>113.84999999999998</v>
      </c>
      <c r="E8" t="s">
        <v>111</v>
      </c>
      <c r="F8">
        <v>2014</v>
      </c>
      <c r="G8" s="5">
        <v>0.22346368715083798</v>
      </c>
    </row>
    <row r="9" spans="1:7">
      <c r="A9" s="2">
        <v>44348</v>
      </c>
      <c r="C9" s="5">
        <f t="shared" si="0"/>
        <v>0</v>
      </c>
      <c r="D9">
        <f t="shared" ref="D9:D42" si="1">+D8*(1+C9)</f>
        <v>113.84999999999998</v>
      </c>
      <c r="F9">
        <v>2015</v>
      </c>
      <c r="G9" s="5">
        <v>0.20547945205479445</v>
      </c>
    </row>
    <row r="10" spans="1:7">
      <c r="A10" s="2">
        <v>44378</v>
      </c>
      <c r="C10" s="5">
        <f t="shared" si="0"/>
        <v>0</v>
      </c>
      <c r="D10">
        <f t="shared" si="1"/>
        <v>113.84999999999998</v>
      </c>
      <c r="F10">
        <v>2016</v>
      </c>
      <c r="G10" s="5">
        <v>0.22727272727272729</v>
      </c>
    </row>
    <row r="11" spans="1:7">
      <c r="A11" s="2">
        <v>44409</v>
      </c>
      <c r="B11">
        <v>0.09</v>
      </c>
      <c r="C11" s="5">
        <f t="shared" si="0"/>
        <v>0.09</v>
      </c>
      <c r="D11">
        <f t="shared" si="1"/>
        <v>124.09649999999999</v>
      </c>
      <c r="F11">
        <v>2017</v>
      </c>
      <c r="G11" s="5">
        <v>0.14506172839506171</v>
      </c>
    </row>
    <row r="12" spans="1:7">
      <c r="A12" s="2">
        <v>44440</v>
      </c>
      <c r="B12">
        <v>0.09</v>
      </c>
      <c r="C12" s="5">
        <f t="shared" si="0"/>
        <v>0.09</v>
      </c>
      <c r="D12">
        <f t="shared" si="1"/>
        <v>135.265185</v>
      </c>
      <c r="F12">
        <v>2018</v>
      </c>
      <c r="G12" s="5">
        <v>0.19407008086253374</v>
      </c>
    </row>
    <row r="13" spans="1:7">
      <c r="A13" s="2">
        <v>44470</v>
      </c>
      <c r="B13">
        <v>0.09</v>
      </c>
      <c r="C13" s="5">
        <f t="shared" si="0"/>
        <v>0.09</v>
      </c>
      <c r="D13">
        <f t="shared" si="1"/>
        <v>147.43905165000001</v>
      </c>
      <c r="F13">
        <v>2019</v>
      </c>
      <c r="G13" s="5">
        <v>0.30022573363431149</v>
      </c>
    </row>
    <row r="14" spans="1:7">
      <c r="A14" s="2">
        <v>44501</v>
      </c>
      <c r="C14" s="5">
        <f t="shared" si="0"/>
        <v>0</v>
      </c>
      <c r="D14">
        <f t="shared" si="1"/>
        <v>147.43905165000001</v>
      </c>
      <c r="F14">
        <v>2020</v>
      </c>
      <c r="G14" s="5">
        <v>0.29861111111111116</v>
      </c>
    </row>
    <row r="15" spans="1:7">
      <c r="A15" s="2">
        <v>44531</v>
      </c>
      <c r="C15" s="5">
        <f t="shared" si="0"/>
        <v>0</v>
      </c>
      <c r="D15">
        <f t="shared" si="1"/>
        <v>147.43905165000001</v>
      </c>
      <c r="F15">
        <v>2021</v>
      </c>
      <c r="G15" s="5">
        <f>+D15/D3-1</f>
        <v>0.47439051650000019</v>
      </c>
    </row>
    <row r="16" spans="1:7">
      <c r="A16" s="2">
        <v>44562</v>
      </c>
      <c r="B16">
        <v>0.09</v>
      </c>
      <c r="C16" s="5">
        <f t="shared" si="0"/>
        <v>0.09</v>
      </c>
      <c r="D16">
        <f t="shared" si="1"/>
        <v>160.70856629850002</v>
      </c>
      <c r="F16">
        <v>2022</v>
      </c>
      <c r="G16" s="5">
        <f>+D27/D15-1</f>
        <v>0.86092522040987873</v>
      </c>
    </row>
    <row r="17" spans="1:7">
      <c r="A17" s="2">
        <v>44593</v>
      </c>
      <c r="C17" s="5">
        <f t="shared" si="0"/>
        <v>0</v>
      </c>
      <c r="D17">
        <f t="shared" si="1"/>
        <v>160.70856629850002</v>
      </c>
      <c r="F17">
        <v>2023</v>
      </c>
      <c r="G17" s="5">
        <f>+D39/D27-1</f>
        <v>1.1338442328866223</v>
      </c>
    </row>
    <row r="18" spans="1:7">
      <c r="A18" s="2">
        <v>44621</v>
      </c>
      <c r="B18">
        <v>0.03</v>
      </c>
      <c r="C18" s="5">
        <f t="shared" si="0"/>
        <v>0.03</v>
      </c>
      <c r="D18">
        <f t="shared" si="1"/>
        <v>165.52982328745503</v>
      </c>
    </row>
    <row r="19" spans="1:7">
      <c r="A19" s="2">
        <v>44652</v>
      </c>
      <c r="B19">
        <v>0.06</v>
      </c>
      <c r="C19" s="5">
        <f t="shared" si="0"/>
        <v>0.06</v>
      </c>
      <c r="D19">
        <f t="shared" si="1"/>
        <v>175.46161268470235</v>
      </c>
    </row>
    <row r="20" spans="1:7">
      <c r="A20" s="2">
        <v>44682</v>
      </c>
      <c r="B20">
        <v>7.2000000000000008E-2</v>
      </c>
      <c r="C20" s="5">
        <f t="shared" si="0"/>
        <v>7.2000000000000008E-2</v>
      </c>
      <c r="D20">
        <f t="shared" si="1"/>
        <v>188.09484879800092</v>
      </c>
    </row>
    <row r="21" spans="1:7">
      <c r="A21" s="2">
        <v>44713</v>
      </c>
      <c r="B21">
        <v>9.0000000000000011E-2</v>
      </c>
      <c r="C21" s="5">
        <f t="shared" si="0"/>
        <v>9.0000000000000011E-2</v>
      </c>
      <c r="D21">
        <f t="shared" si="1"/>
        <v>205.02338518982103</v>
      </c>
    </row>
    <row r="22" spans="1:7">
      <c r="A22" s="2">
        <v>44743</v>
      </c>
      <c r="B22" s="54">
        <v>3.6000000000000004E-2</v>
      </c>
      <c r="C22" s="5">
        <f t="shared" si="0"/>
        <v>3.6000000000000004E-2</v>
      </c>
      <c r="D22">
        <f t="shared" si="1"/>
        <v>212.40422705665461</v>
      </c>
    </row>
    <row r="23" spans="1:7">
      <c r="A23" s="2">
        <v>44774</v>
      </c>
      <c r="B23" s="55">
        <v>0.10188000000000001</v>
      </c>
      <c r="C23" s="5">
        <f t="shared" si="0"/>
        <v>0.10188000000000001</v>
      </c>
      <c r="D23">
        <f t="shared" si="1"/>
        <v>234.04396970918657</v>
      </c>
    </row>
    <row r="24" spans="1:7">
      <c r="A24" s="2">
        <v>44805</v>
      </c>
      <c r="B24">
        <v>0</v>
      </c>
      <c r="C24" s="5">
        <f t="shared" si="0"/>
        <v>0</v>
      </c>
      <c r="D24">
        <f t="shared" si="1"/>
        <v>234.04396970918657</v>
      </c>
    </row>
    <row r="25" spans="1:7">
      <c r="A25" s="2">
        <v>44835</v>
      </c>
      <c r="B25">
        <v>0.10376999999999999</v>
      </c>
      <c r="C25" s="5">
        <f t="shared" si="0"/>
        <v>0.10376999999999999</v>
      </c>
      <c r="D25">
        <f t="shared" si="1"/>
        <v>258.33071244590883</v>
      </c>
    </row>
    <row r="26" spans="1:7">
      <c r="A26" s="2">
        <v>44866</v>
      </c>
      <c r="B26">
        <v>0</v>
      </c>
      <c r="C26" s="5">
        <f t="shared" si="0"/>
        <v>0</v>
      </c>
      <c r="D26">
        <f t="shared" si="1"/>
        <v>258.33071244590883</v>
      </c>
    </row>
    <row r="27" spans="1:7">
      <c r="A27" s="2">
        <v>44896</v>
      </c>
      <c r="B27">
        <f>6.9*0.9/100</f>
        <v>6.2100000000000009E-2</v>
      </c>
      <c r="C27" s="5">
        <f t="shared" si="0"/>
        <v>6.2100000000000009E-2</v>
      </c>
      <c r="D27">
        <f t="shared" si="1"/>
        <v>274.37304968879977</v>
      </c>
    </row>
    <row r="28" spans="1:7">
      <c r="A28" s="2">
        <v>44927</v>
      </c>
      <c r="B28">
        <f>6.9*0.9/100</f>
        <v>6.2100000000000009E-2</v>
      </c>
      <c r="C28" s="5">
        <f t="shared" si="0"/>
        <v>6.2100000000000009E-2</v>
      </c>
      <c r="D28">
        <f t="shared" si="1"/>
        <v>291.41161607447424</v>
      </c>
      <c r="F28" s="5"/>
    </row>
    <row r="29" spans="1:7">
      <c r="A29" s="2">
        <v>44958</v>
      </c>
      <c r="B29">
        <f>8.21*0.9/100</f>
        <v>7.3890000000000011E-2</v>
      </c>
      <c r="C29" s="5">
        <f t="shared" si="0"/>
        <v>7.3890000000000011E-2</v>
      </c>
      <c r="D29">
        <f t="shared" si="1"/>
        <v>312.94402038621712</v>
      </c>
      <c r="F29" s="5"/>
    </row>
    <row r="30" spans="1:7">
      <c r="A30" s="2">
        <v>44986</v>
      </c>
      <c r="B30">
        <f>7.66*0.9/100</f>
        <v>6.8940000000000001E-2</v>
      </c>
      <c r="C30" s="5">
        <f t="shared" si="0"/>
        <v>6.8940000000000001E-2</v>
      </c>
      <c r="D30">
        <f t="shared" si="1"/>
        <v>334.51838115164293</v>
      </c>
      <c r="F30" s="5"/>
    </row>
    <row r="31" spans="1:7">
      <c r="A31" s="2">
        <v>45017</v>
      </c>
      <c r="B31">
        <f>2.36*0.9/100</f>
        <v>2.1240000000000002E-2</v>
      </c>
      <c r="C31" s="5">
        <f t="shared" si="0"/>
        <v>2.1240000000000002E-2</v>
      </c>
      <c r="D31">
        <f t="shared" si="1"/>
        <v>341.62355156730382</v>
      </c>
      <c r="F31" s="5"/>
    </row>
    <row r="32" spans="1:7">
      <c r="A32" s="2">
        <v>45047</v>
      </c>
      <c r="B32">
        <f>4.76*0.9/100</f>
        <v>4.2839999999999996E-2</v>
      </c>
      <c r="C32" s="5">
        <f t="shared" si="0"/>
        <v>4.2839999999999996E-2</v>
      </c>
      <c r="D32">
        <f t="shared" si="1"/>
        <v>356.2587045164471</v>
      </c>
      <c r="F32" s="5"/>
    </row>
    <row r="33" spans="1:7">
      <c r="A33" s="2">
        <v>45078</v>
      </c>
      <c r="B33">
        <f>5.49*0.9/100</f>
        <v>4.9410000000000009E-2</v>
      </c>
      <c r="C33" s="5">
        <f t="shared" si="0"/>
        <v>4.9410000000000009E-2</v>
      </c>
      <c r="D33">
        <f t="shared" si="1"/>
        <v>373.86144710660471</v>
      </c>
      <c r="F33" s="5"/>
    </row>
    <row r="34" spans="1:7">
      <c r="A34" s="2">
        <v>45108</v>
      </c>
      <c r="B34">
        <f>8.49*0.9/100</f>
        <v>7.6410000000000006E-2</v>
      </c>
      <c r="C34" s="5">
        <f t="shared" si="0"/>
        <v>7.6410000000000006E-2</v>
      </c>
      <c r="D34">
        <f t="shared" si="1"/>
        <v>402.42820028002041</v>
      </c>
      <c r="F34" s="5"/>
    </row>
    <row r="35" spans="1:7">
      <c r="A35" s="2">
        <v>45139</v>
      </c>
      <c r="B35">
        <f>8.72*0.9/100</f>
        <v>7.8480000000000008E-2</v>
      </c>
      <c r="C35" s="5">
        <f t="shared" si="0"/>
        <v>7.8480000000000008E-2</v>
      </c>
      <c r="D35">
        <f t="shared" si="1"/>
        <v>434.01076543799644</v>
      </c>
      <c r="F35" s="5"/>
    </row>
    <row r="36" spans="1:7">
      <c r="A36" s="2">
        <v>45170</v>
      </c>
      <c r="B36">
        <f>7.18*0.9/100</f>
        <v>6.4619999999999997E-2</v>
      </c>
      <c r="C36" s="5">
        <f t="shared" si="0"/>
        <v>6.4619999999999997E-2</v>
      </c>
      <c r="D36">
        <f t="shared" si="1"/>
        <v>462.0565411005997</v>
      </c>
      <c r="F36" s="5"/>
    </row>
    <row r="37" spans="1:7">
      <c r="A37" s="2">
        <v>45200</v>
      </c>
      <c r="B37">
        <f>6.97*0.9/100</f>
        <v>6.2729999999999994E-2</v>
      </c>
      <c r="C37" s="5">
        <v>4.4900000000000002E-2</v>
      </c>
      <c r="D37">
        <f t="shared" si="1"/>
        <v>482.80287979601661</v>
      </c>
      <c r="E37" t="s">
        <v>112</v>
      </c>
      <c r="F37" s="5"/>
    </row>
    <row r="38" spans="1:7">
      <c r="A38" s="2">
        <v>45231</v>
      </c>
      <c r="B38">
        <f>10.98*0.9/100</f>
        <v>9.8820000000000019E-2</v>
      </c>
      <c r="C38" s="5">
        <f t="shared" si="0"/>
        <v>9.8820000000000019E-2</v>
      </c>
      <c r="D38">
        <f t="shared" si="1"/>
        <v>530.51346037745896</v>
      </c>
      <c r="F38" s="5"/>
    </row>
    <row r="39" spans="1:7">
      <c r="A39" s="2">
        <v>45261</v>
      </c>
      <c r="B39">
        <f>11.51*0.9/100</f>
        <v>0.10359</v>
      </c>
      <c r="C39" s="5">
        <f t="shared" si="0"/>
        <v>0.10359</v>
      </c>
      <c r="D39">
        <f t="shared" si="1"/>
        <v>585.46934973795999</v>
      </c>
      <c r="F39" s="5"/>
      <c r="G39">
        <v>1</v>
      </c>
    </row>
    <row r="40" spans="1:7">
      <c r="A40" s="2">
        <v>45292</v>
      </c>
      <c r="B40">
        <f>40*0.9/100</f>
        <v>0.36</v>
      </c>
      <c r="C40" s="5">
        <f t="shared" si="0"/>
        <v>0.36</v>
      </c>
      <c r="D40">
        <f t="shared" si="1"/>
        <v>796.23831564362547</v>
      </c>
      <c r="F40" s="5"/>
      <c r="G40" s="58">
        <f>+C40</f>
        <v>0.36</v>
      </c>
    </row>
    <row r="41" spans="1:7">
      <c r="A41" s="2">
        <v>45323</v>
      </c>
      <c r="B41">
        <f>+'Aumentos prepagas'!J87/100</f>
        <v>0.25281818181818183</v>
      </c>
      <c r="C41" s="5">
        <f t="shared" si="0"/>
        <v>0.25281818181818183</v>
      </c>
      <c r="D41">
        <f t="shared" si="1"/>
        <v>997.54183889861838</v>
      </c>
      <c r="E41">
        <f>+D41/$D$39-1</f>
        <v>0.70383272727272694</v>
      </c>
      <c r="G41" s="58">
        <f>+C41</f>
        <v>0.25281818181818183</v>
      </c>
    </row>
    <row r="42" spans="1:7">
      <c r="A42" s="2">
        <v>45352</v>
      </c>
      <c r="B42">
        <f>+'Aumentos prepagas'!K86*0.9/100</f>
        <v>0.18554727272727273</v>
      </c>
      <c r="C42" s="5">
        <f t="shared" si="0"/>
        <v>0.18554727272727273</v>
      </c>
      <c r="D42">
        <f t="shared" si="1"/>
        <v>1182.6330065376055</v>
      </c>
      <c r="E42">
        <f>+D42/$D$39-1</f>
        <v>1.0199742430016525</v>
      </c>
    </row>
    <row r="43" spans="1:7">
      <c r="A43" s="2">
        <v>45383</v>
      </c>
      <c r="G43">
        <f>+G39*(1+G40)</f>
        <v>1.3599999999999999</v>
      </c>
    </row>
    <row r="44" spans="1:7">
      <c r="G44">
        <f>+G43*(1+G41)</f>
        <v>1.7038327272727272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3:W30"/>
  <sheetViews>
    <sheetView topLeftCell="B2" workbookViewId="0">
      <selection activeCell="M30" sqref="M30"/>
    </sheetView>
  </sheetViews>
  <sheetFormatPr baseColWidth="10" defaultRowHeight="13.8"/>
  <cols>
    <col min="2" max="13" width="18.59765625" customWidth="1"/>
  </cols>
  <sheetData>
    <row r="3" spans="1:23">
      <c r="B3" s="60" t="s">
        <v>118</v>
      </c>
      <c r="C3" s="60"/>
      <c r="D3" s="60" t="s">
        <v>121</v>
      </c>
      <c r="E3" s="60"/>
      <c r="F3" s="60" t="s">
        <v>122</v>
      </c>
      <c r="G3" s="60"/>
      <c r="H3" s="60" t="s">
        <v>1</v>
      </c>
      <c r="I3" s="60"/>
      <c r="J3" s="60" t="s">
        <v>123</v>
      </c>
      <c r="K3" s="60"/>
      <c r="L3" s="60" t="s">
        <v>124</v>
      </c>
      <c r="M3" s="60"/>
      <c r="N3" s="60"/>
      <c r="O3" s="60"/>
      <c r="P3" s="60" t="s">
        <v>116</v>
      </c>
      <c r="Q3" s="60"/>
      <c r="R3" s="60" t="s">
        <v>117</v>
      </c>
      <c r="S3" s="60"/>
      <c r="T3" s="60" t="s">
        <v>119</v>
      </c>
      <c r="U3" s="60"/>
      <c r="V3" s="60" t="s">
        <v>120</v>
      </c>
      <c r="W3" s="60"/>
    </row>
    <row r="4" spans="1:23">
      <c r="A4" s="59">
        <v>2010</v>
      </c>
      <c r="B4">
        <v>100</v>
      </c>
      <c r="C4" s="58"/>
      <c r="D4">
        <v>100</v>
      </c>
      <c r="E4" s="58"/>
      <c r="F4">
        <v>100</v>
      </c>
      <c r="G4" s="58"/>
      <c r="I4" s="58"/>
      <c r="J4" s="58"/>
      <c r="K4" s="58"/>
      <c r="L4" s="58"/>
      <c r="M4" s="58"/>
      <c r="N4" s="58"/>
      <c r="O4" s="58"/>
      <c r="P4">
        <v>100</v>
      </c>
      <c r="R4">
        <v>100</v>
      </c>
      <c r="T4">
        <v>100</v>
      </c>
      <c r="U4" s="58"/>
      <c r="V4">
        <v>100</v>
      </c>
    </row>
    <row r="5" spans="1:23">
      <c r="A5" s="59">
        <v>2011</v>
      </c>
      <c r="B5">
        <v>132</v>
      </c>
      <c r="C5" s="58">
        <v>0.32000000000000006</v>
      </c>
      <c r="D5">
        <v>128</v>
      </c>
      <c r="E5" s="58">
        <v>0.28000000000000003</v>
      </c>
      <c r="F5">
        <v>118</v>
      </c>
      <c r="G5" s="58">
        <v>0.17999999999999994</v>
      </c>
      <c r="I5" s="58"/>
      <c r="J5" s="58"/>
      <c r="K5" s="58"/>
      <c r="L5" s="58"/>
      <c r="M5" s="58"/>
      <c r="N5" s="58"/>
      <c r="O5" s="58"/>
      <c r="P5">
        <v>137</v>
      </c>
      <c r="Q5" s="5">
        <v>0.37000000000000011</v>
      </c>
      <c r="R5">
        <v>133</v>
      </c>
      <c r="S5" s="58">
        <v>0.33000000000000007</v>
      </c>
      <c r="T5">
        <v>133</v>
      </c>
      <c r="U5" s="58">
        <v>0.33000000000000007</v>
      </c>
      <c r="V5">
        <v>126</v>
      </c>
      <c r="W5" s="58">
        <v>0.26</v>
      </c>
    </row>
    <row r="6" spans="1:23">
      <c r="A6" s="59">
        <v>2012</v>
      </c>
      <c r="B6">
        <v>153</v>
      </c>
      <c r="C6" s="58">
        <v>0.15909090909090917</v>
      </c>
      <c r="D6">
        <v>149</v>
      </c>
      <c r="E6" s="58">
        <v>0.1640625</v>
      </c>
      <c r="F6">
        <v>144</v>
      </c>
      <c r="G6" s="58">
        <v>0.22033898305084754</v>
      </c>
      <c r="I6" s="58"/>
      <c r="J6" s="58"/>
      <c r="K6" s="58"/>
      <c r="L6" s="58"/>
      <c r="M6" s="58"/>
      <c r="N6" s="58"/>
      <c r="O6" s="58"/>
      <c r="P6">
        <v>163</v>
      </c>
      <c r="Q6" s="5">
        <v>0.18978102189781021</v>
      </c>
      <c r="R6">
        <v>163</v>
      </c>
      <c r="S6" s="58">
        <v>0.22556390977443619</v>
      </c>
      <c r="T6">
        <v>166</v>
      </c>
      <c r="U6" s="58">
        <v>0.24812030075187974</v>
      </c>
      <c r="V6">
        <v>168</v>
      </c>
      <c r="W6" s="58">
        <v>0.33333333333333326</v>
      </c>
    </row>
    <row r="7" spans="1:23">
      <c r="A7" s="59">
        <v>2013</v>
      </c>
      <c r="B7">
        <v>179</v>
      </c>
      <c r="C7" s="58">
        <v>0.16993464052287588</v>
      </c>
      <c r="D7">
        <v>176</v>
      </c>
      <c r="E7" s="58">
        <v>0.18120805369127524</v>
      </c>
      <c r="F7">
        <v>182</v>
      </c>
      <c r="G7" s="58">
        <v>0.26388888888888884</v>
      </c>
      <c r="I7" s="58"/>
      <c r="J7" s="58"/>
      <c r="K7" s="58"/>
      <c r="L7" s="58"/>
      <c r="M7" s="58"/>
      <c r="N7" s="58"/>
      <c r="O7" s="58"/>
      <c r="P7">
        <v>263</v>
      </c>
      <c r="Q7" s="5">
        <v>0.61349693251533743</v>
      </c>
      <c r="R7">
        <v>202</v>
      </c>
      <c r="S7" s="58">
        <v>0.23926380368098155</v>
      </c>
      <c r="T7">
        <v>202</v>
      </c>
      <c r="U7" s="58">
        <v>0.2168674698795181</v>
      </c>
      <c r="V7">
        <v>211</v>
      </c>
      <c r="W7" s="58">
        <v>0.25595238095238093</v>
      </c>
    </row>
    <row r="8" spans="1:23">
      <c r="A8" s="59">
        <v>2014</v>
      </c>
      <c r="B8">
        <v>219</v>
      </c>
      <c r="C8" s="58">
        <v>0.22346368715083798</v>
      </c>
      <c r="D8">
        <v>245</v>
      </c>
      <c r="E8" s="58">
        <v>0.39204545454545459</v>
      </c>
      <c r="F8">
        <v>252</v>
      </c>
      <c r="G8" s="58">
        <v>0.38461538461538458</v>
      </c>
      <c r="I8" s="58"/>
      <c r="J8" s="58"/>
      <c r="K8" s="58"/>
      <c r="L8" s="58"/>
      <c r="M8" s="58"/>
      <c r="N8" s="58"/>
      <c r="O8" s="58"/>
      <c r="P8">
        <v>347</v>
      </c>
      <c r="Q8" s="5">
        <v>0.31939163498098866</v>
      </c>
      <c r="R8">
        <v>255</v>
      </c>
      <c r="S8" s="58">
        <v>0.26237623762376239</v>
      </c>
      <c r="T8">
        <v>276</v>
      </c>
      <c r="U8" s="58">
        <v>0.36633663366336644</v>
      </c>
      <c r="V8">
        <v>293</v>
      </c>
      <c r="W8" s="58">
        <v>0.38862559241706163</v>
      </c>
    </row>
    <row r="9" spans="1:23">
      <c r="A9" s="59">
        <v>2015</v>
      </c>
      <c r="B9">
        <v>264</v>
      </c>
      <c r="C9" s="58">
        <v>0.20547945205479445</v>
      </c>
      <c r="D9">
        <v>315</v>
      </c>
      <c r="E9" s="58">
        <v>0.28571428571428581</v>
      </c>
      <c r="F9">
        <v>319</v>
      </c>
      <c r="G9" s="58">
        <v>0.26587301587301582</v>
      </c>
      <c r="I9" s="58"/>
      <c r="J9" s="58"/>
      <c r="K9" s="58"/>
      <c r="L9" s="58"/>
      <c r="M9" s="58"/>
      <c r="N9" s="58"/>
      <c r="O9" s="58"/>
      <c r="P9">
        <v>451</v>
      </c>
      <c r="Q9" s="5">
        <v>0.29971181556195958</v>
      </c>
      <c r="R9">
        <v>351</v>
      </c>
      <c r="S9" s="58">
        <v>0.37647058823529411</v>
      </c>
      <c r="T9">
        <v>341</v>
      </c>
      <c r="U9" s="58">
        <v>0.23550724637681153</v>
      </c>
      <c r="V9">
        <v>395</v>
      </c>
      <c r="W9" s="58">
        <v>0.34812286689419802</v>
      </c>
    </row>
    <row r="10" spans="1:23">
      <c r="A10" s="59">
        <v>2016</v>
      </c>
      <c r="B10">
        <v>324</v>
      </c>
      <c r="C10" s="58">
        <v>0.22727272727272729</v>
      </c>
      <c r="D10">
        <v>449</v>
      </c>
      <c r="E10" s="58">
        <v>0.42539682539682544</v>
      </c>
      <c r="F10">
        <v>450</v>
      </c>
      <c r="G10" s="58">
        <v>0.41065830721003138</v>
      </c>
      <c r="H10">
        <v>100</v>
      </c>
      <c r="P10">
        <v>617</v>
      </c>
      <c r="Q10" s="5">
        <v>0.36807095343680718</v>
      </c>
      <c r="R10">
        <v>440</v>
      </c>
      <c r="S10" s="58">
        <v>0.25356125356125347</v>
      </c>
      <c r="T10">
        <v>478</v>
      </c>
      <c r="U10" s="58">
        <v>0.40175953079178894</v>
      </c>
      <c r="V10">
        <v>524</v>
      </c>
      <c r="W10" s="58">
        <v>0.32658227848101262</v>
      </c>
    </row>
    <row r="11" spans="1:23">
      <c r="A11" s="59">
        <v>2017</v>
      </c>
      <c r="B11">
        <v>371</v>
      </c>
      <c r="C11" s="58">
        <v>0.14506172839506171</v>
      </c>
      <c r="D11">
        <v>590</v>
      </c>
      <c r="E11" s="58">
        <v>0.31403118040089084</v>
      </c>
      <c r="F11">
        <v>568</v>
      </c>
      <c r="G11" s="58">
        <v>0.26222222222222213</v>
      </c>
      <c r="H11">
        <f t="shared" ref="H11:H17" si="0">+H10*(1+I11)</f>
        <v>127.8</v>
      </c>
      <c r="I11" s="58">
        <f>+'IPC Salud'!B8</f>
        <v>0.27800000000000002</v>
      </c>
      <c r="J11" s="58"/>
      <c r="K11" s="58"/>
      <c r="M11" s="58">
        <f>+'Dolar oficial'!B9</f>
        <v>0.1190980257003591</v>
      </c>
      <c r="N11" s="58"/>
      <c r="O11" s="58"/>
      <c r="P11">
        <v>735</v>
      </c>
      <c r="Q11" s="5">
        <v>0.19124797406807126</v>
      </c>
      <c r="R11">
        <v>526</v>
      </c>
      <c r="S11" s="58">
        <v>0.19545454545454555</v>
      </c>
      <c r="T11">
        <v>568</v>
      </c>
      <c r="U11" s="58">
        <v>0.18828451882845187</v>
      </c>
      <c r="V11">
        <v>680</v>
      </c>
      <c r="W11" s="58">
        <v>0.29770992366412208</v>
      </c>
    </row>
    <row r="12" spans="1:23">
      <c r="A12" s="59">
        <v>2018</v>
      </c>
      <c r="B12">
        <v>443</v>
      </c>
      <c r="C12" s="58">
        <v>0.19407008086253374</v>
      </c>
      <c r="D12">
        <v>831</v>
      </c>
      <c r="E12" s="58">
        <v>0.40847457627118655</v>
      </c>
      <c r="F12">
        <v>838</v>
      </c>
      <c r="G12" s="58">
        <v>0.47535211267605626</v>
      </c>
      <c r="H12">
        <f t="shared" si="0"/>
        <v>191.9</v>
      </c>
      <c r="I12" s="58">
        <f>+'IPC Salud'!B9</f>
        <v>0.50156494522691708</v>
      </c>
      <c r="J12" s="61">
        <v>100</v>
      </c>
      <c r="K12" s="58"/>
      <c r="L12">
        <v>100</v>
      </c>
      <c r="M12" s="58">
        <f>+'Dolar oficial'!B10</f>
        <v>1.1584787603265387</v>
      </c>
      <c r="N12" s="58"/>
      <c r="O12" s="58"/>
      <c r="P12">
        <v>814</v>
      </c>
      <c r="Q12" s="5">
        <v>0.10748299319727894</v>
      </c>
      <c r="R12">
        <v>899</v>
      </c>
      <c r="S12" s="58">
        <v>0.709125475285171</v>
      </c>
      <c r="T12">
        <v>689</v>
      </c>
      <c r="U12" s="58">
        <v>0.2130281690140845</v>
      </c>
      <c r="V12">
        <v>860</v>
      </c>
      <c r="W12" s="58">
        <v>0.26470588235294112</v>
      </c>
    </row>
    <row r="13" spans="1:23">
      <c r="A13" s="59">
        <v>2019</v>
      </c>
      <c r="B13">
        <v>576</v>
      </c>
      <c r="C13" s="58">
        <v>0.30022573363431149</v>
      </c>
      <c r="D13">
        <v>1335</v>
      </c>
      <c r="E13" s="58">
        <v>0.60649819494584833</v>
      </c>
      <c r="F13">
        <v>1289</v>
      </c>
      <c r="G13" s="58">
        <v>0.53818615751789967</v>
      </c>
      <c r="H13">
        <f t="shared" si="0"/>
        <v>330.3</v>
      </c>
      <c r="I13" s="58">
        <f>+'IPC Salud'!B10</f>
        <v>0.72120896300156323</v>
      </c>
      <c r="J13" s="61">
        <f>+J12*(1+K13)</f>
        <v>146.89880860539694</v>
      </c>
      <c r="K13" s="58">
        <f>+Salarios!B9</f>
        <v>0.46898808605396947</v>
      </c>
      <c r="L13">
        <f>+L12*(1+M13)</f>
        <v>161.96719651716109</v>
      </c>
      <c r="M13" s="58">
        <f>+'Dolar oficial'!B11</f>
        <v>0.61967196517161072</v>
      </c>
      <c r="N13" s="58"/>
      <c r="O13" s="58"/>
      <c r="P13">
        <v>1123</v>
      </c>
      <c r="Q13" s="5">
        <v>0.37960687960687967</v>
      </c>
      <c r="R13">
        <v>1245</v>
      </c>
      <c r="S13" s="58">
        <v>0.38487208008898777</v>
      </c>
      <c r="T13">
        <v>959</v>
      </c>
      <c r="U13" s="58">
        <v>0.39187227866473151</v>
      </c>
      <c r="V13">
        <v>1198</v>
      </c>
      <c r="W13" s="58">
        <v>0.39302325581395348</v>
      </c>
    </row>
    <row r="14" spans="1:23">
      <c r="A14" s="59">
        <v>2020</v>
      </c>
      <c r="B14">
        <v>748</v>
      </c>
      <c r="C14" s="58">
        <v>0.29861111111111116</v>
      </c>
      <c r="D14">
        <v>1468</v>
      </c>
      <c r="E14" s="58">
        <v>9.9625468164794118E-2</v>
      </c>
      <c r="F14">
        <v>1755</v>
      </c>
      <c r="G14" s="58">
        <v>0.36152055857253695</v>
      </c>
      <c r="H14">
        <f t="shared" si="0"/>
        <v>425.00000000000006</v>
      </c>
      <c r="I14" s="58">
        <f>+'IPC Salud'!B11</f>
        <v>0.28670905237662736</v>
      </c>
      <c r="J14" s="61">
        <f>+J13*(1+K14)</f>
        <v>173.80000111202392</v>
      </c>
      <c r="K14" s="58">
        <f>+Salarios!B10</f>
        <v>0.18312737020822012</v>
      </c>
      <c r="L14">
        <f>+L13*(1+M14)</f>
        <v>226.54905335628229</v>
      </c>
      <c r="M14" s="58">
        <f>+'Dolar oficial'!B12</f>
        <v>0.39873417721519</v>
      </c>
      <c r="N14" s="58"/>
      <c r="O14" s="58"/>
      <c r="P14">
        <v>1550</v>
      </c>
      <c r="Q14" s="5">
        <v>0.38023152270703475</v>
      </c>
      <c r="R14">
        <v>1718</v>
      </c>
      <c r="S14" s="58">
        <v>0.37991967871485954</v>
      </c>
      <c r="T14">
        <v>1385</v>
      </c>
      <c r="U14" s="58">
        <v>0.44421272158498426</v>
      </c>
      <c r="V14">
        <v>1616</v>
      </c>
      <c r="W14" s="58">
        <v>0.34891485809682798</v>
      </c>
    </row>
    <row r="15" spans="1:23">
      <c r="A15" s="59">
        <v>2021</v>
      </c>
      <c r="B15" s="61">
        <v>1107.04</v>
      </c>
      <c r="C15" s="58">
        <v>0.48</v>
      </c>
      <c r="D15" s="61">
        <f>+D14*(1+E15)</f>
        <v>2172.64</v>
      </c>
      <c r="E15" s="58">
        <v>0.48</v>
      </c>
      <c r="F15" s="61">
        <v>2648.2949999999996</v>
      </c>
      <c r="G15" s="58">
        <v>0.50900000000000001</v>
      </c>
      <c r="H15">
        <f t="shared" si="0"/>
        <v>645.10000000000014</v>
      </c>
      <c r="I15" s="58">
        <f>+'IPC Salud'!B12</f>
        <v>0.51788235294117646</v>
      </c>
      <c r="J15" s="61">
        <f>+J14*(1+K15)</f>
        <v>331.15793658405738</v>
      </c>
      <c r="K15" s="58">
        <f>+Salarios!B11</f>
        <v>0.90539663098510204</v>
      </c>
      <c r="L15">
        <f>+L14*(1+M15)</f>
        <v>276.11876075731504</v>
      </c>
      <c r="M15" s="58">
        <f>+'Dolar oficial'!B13</f>
        <v>0.21880341880341891</v>
      </c>
      <c r="N15" s="58"/>
      <c r="O15" s="58"/>
      <c r="P15">
        <v>2387</v>
      </c>
      <c r="Q15" s="5">
        <v>0.54</v>
      </c>
      <c r="R15">
        <v>2645.7200000000003</v>
      </c>
      <c r="S15" s="58">
        <v>0.54000000000000026</v>
      </c>
      <c r="T15">
        <v>1980.55</v>
      </c>
      <c r="U15" s="58">
        <v>0.42999999999999994</v>
      </c>
      <c r="V15">
        <v>2278.56</v>
      </c>
      <c r="W15" s="58">
        <v>0.40999999999999992</v>
      </c>
    </row>
    <row r="16" spans="1:23">
      <c r="A16" s="59">
        <v>2022</v>
      </c>
      <c r="B16" s="61">
        <v>2060.1186560025521</v>
      </c>
      <c r="C16" s="58">
        <v>0.86092522040987873</v>
      </c>
      <c r="D16" s="61">
        <v>4364.8337599999995</v>
      </c>
      <c r="E16" s="58">
        <v>1.0089999999999999</v>
      </c>
      <c r="F16" s="61">
        <v>5158.6981081237682</v>
      </c>
      <c r="G16" s="58">
        <v>0.9479318233519185</v>
      </c>
      <c r="H16">
        <f t="shared" si="0"/>
        <v>1231.5000000000002</v>
      </c>
      <c r="I16" s="58">
        <f>+'IPC Salud'!B13</f>
        <v>0.9090063556037824</v>
      </c>
      <c r="J16" s="61">
        <f>+J15*(1+K16)</f>
        <v>655.69386816122721</v>
      </c>
      <c r="K16" s="58">
        <f>+Salarios!B12</f>
        <v>0.98000348391104719</v>
      </c>
      <c r="L16">
        <f>+L15*(1+M16)</f>
        <v>462.8765060240965</v>
      </c>
      <c r="M16" s="58">
        <f>+'Dolar oficial'!B14</f>
        <v>0.67636746143057502</v>
      </c>
      <c r="N16" s="58"/>
      <c r="O16" s="58"/>
      <c r="P16">
        <v>4649.8760000000002</v>
      </c>
      <c r="Q16" s="5">
        <v>0.94799999999999995</v>
      </c>
      <c r="R16">
        <v>5153.8625600000005</v>
      </c>
      <c r="S16" s="58">
        <v>0.94799999999999995</v>
      </c>
      <c r="V16">
        <v>3934.1984885521665</v>
      </c>
      <c r="W16" s="58">
        <v>0.7266161472825674</v>
      </c>
    </row>
    <row r="17" spans="1:15">
      <c r="A17" s="59">
        <v>2023</v>
      </c>
      <c r="B17">
        <f>+B16*(1+C17)</f>
        <v>4395.9723131731853</v>
      </c>
      <c r="C17" s="58">
        <f>+Aranceles!B17</f>
        <v>1.1338442328866223</v>
      </c>
      <c r="D17">
        <f>+D16*(1+E17)</f>
        <v>10290.528563615861</v>
      </c>
      <c r="E17" s="58">
        <f>+'Cuotas EMPP'!B17</f>
        <v>1.3575991960838989</v>
      </c>
      <c r="F17">
        <f>+F16*(1+G17)</f>
        <v>16064.438705819583</v>
      </c>
      <c r="G17" s="58">
        <f>+IPC!B14</f>
        <v>2.1140490040542925</v>
      </c>
      <c r="H17">
        <f t="shared" si="0"/>
        <v>4035.969700000001</v>
      </c>
      <c r="I17" s="58">
        <f>+'IPC Salud'!B14</f>
        <v>2.2772794965489243</v>
      </c>
      <c r="J17" s="61">
        <f>+J16*(1+K17)</f>
        <v>1695.4116225957716</v>
      </c>
      <c r="K17" s="58">
        <f>+Salarios!B13</f>
        <v>1.5856755795966819</v>
      </c>
      <c r="L17">
        <f>+L16*(1+M17)</f>
        <v>1712.4676148201834</v>
      </c>
      <c r="M17" s="58">
        <f>+'Dolar oficial'!B15</f>
        <v>2.6996209410789049</v>
      </c>
      <c r="N17" s="58"/>
      <c r="O17" s="58"/>
    </row>
    <row r="21" spans="1:15">
      <c r="A21" t="s">
        <v>183</v>
      </c>
    </row>
    <row r="22" spans="1:15">
      <c r="A22" t="s">
        <v>125</v>
      </c>
    </row>
    <row r="23" spans="1:15">
      <c r="B23" s="15" t="s">
        <v>127</v>
      </c>
      <c r="C23" s="15" t="s">
        <v>133</v>
      </c>
      <c r="D23" s="15" t="s">
        <v>128</v>
      </c>
      <c r="E23" s="15" t="s">
        <v>134</v>
      </c>
      <c r="F23" s="15" t="s">
        <v>129</v>
      </c>
      <c r="G23" s="15" t="s">
        <v>135</v>
      </c>
      <c r="H23" s="15" t="s">
        <v>130</v>
      </c>
      <c r="I23" s="15" t="s">
        <v>136</v>
      </c>
      <c r="J23" s="15" t="s">
        <v>131</v>
      </c>
      <c r="K23" s="15" t="s">
        <v>137</v>
      </c>
      <c r="L23" s="15" t="s">
        <v>132</v>
      </c>
      <c r="M23" s="15" t="s">
        <v>138</v>
      </c>
    </row>
    <row r="24" spans="1:15">
      <c r="A24">
        <v>2018</v>
      </c>
      <c r="B24">
        <v>100</v>
      </c>
      <c r="D24">
        <v>100</v>
      </c>
      <c r="F24">
        <v>100</v>
      </c>
      <c r="H24">
        <v>100</v>
      </c>
      <c r="J24">
        <v>100</v>
      </c>
      <c r="L24">
        <v>100</v>
      </c>
    </row>
    <row r="25" spans="1:15">
      <c r="A25">
        <v>2019</v>
      </c>
      <c r="B25">
        <f>+B13/$B$12*100</f>
        <v>130.02257336343115</v>
      </c>
      <c r="C25" s="51">
        <f>+B25/B24-1</f>
        <v>0.30022573363431149</v>
      </c>
      <c r="D25">
        <f>+D13/$D$12*100</f>
        <v>160.64981949458485</v>
      </c>
      <c r="E25" s="51">
        <f>+D25/D24-1</f>
        <v>0.60649819494584856</v>
      </c>
      <c r="F25">
        <f>+F13/$F$12*100</f>
        <v>153.81861575178996</v>
      </c>
      <c r="G25" s="51">
        <f>+F25/F24-1</f>
        <v>0.53818615751789967</v>
      </c>
      <c r="H25">
        <f>+H13/$H$12*100</f>
        <v>172.12089630015632</v>
      </c>
      <c r="I25" s="51">
        <f>+H25/H24-1</f>
        <v>0.72120896300156323</v>
      </c>
      <c r="J25" s="61">
        <f>+J13</f>
        <v>146.89880860539694</v>
      </c>
      <c r="K25" s="5">
        <f>+J25/J24-1</f>
        <v>0.46898808605396947</v>
      </c>
      <c r="L25" s="61">
        <f>+L13</f>
        <v>161.96719651716109</v>
      </c>
      <c r="M25" s="51">
        <f>+L25/L24-1</f>
        <v>0.61967196517161094</v>
      </c>
    </row>
    <row r="26" spans="1:15">
      <c r="A26">
        <v>2020</v>
      </c>
      <c r="B26">
        <f>+B14/$B$12*100</f>
        <v>168.84875846501129</v>
      </c>
      <c r="C26" s="51">
        <f>+B26/B25-1</f>
        <v>0.29861111111111116</v>
      </c>
      <c r="D26">
        <f>+D14/$D$12*100</f>
        <v>176.6546329723225</v>
      </c>
      <c r="E26" s="51">
        <f>+D26/D25-1</f>
        <v>9.9625468164793896E-2</v>
      </c>
      <c r="F26">
        <f>+F14/$F$12*100</f>
        <v>209.42720763723148</v>
      </c>
      <c r="G26" s="51">
        <f>+F26/F25-1</f>
        <v>0.36152055857253673</v>
      </c>
      <c r="H26">
        <f>+H14/$H$12*100</f>
        <v>221.46951537258991</v>
      </c>
      <c r="I26" s="51">
        <f>+H26/H25-1</f>
        <v>0.28670905237662758</v>
      </c>
      <c r="J26" s="61">
        <f>+J14</f>
        <v>173.80000111202392</v>
      </c>
      <c r="K26" s="5">
        <f>+J26/J25-1</f>
        <v>0.18312737020822012</v>
      </c>
      <c r="L26" s="61">
        <f>+L14</f>
        <v>226.54905335628229</v>
      </c>
      <c r="M26" s="51">
        <f>+L26/L25-1</f>
        <v>0.39873417721519</v>
      </c>
    </row>
    <row r="27" spans="1:15">
      <c r="A27">
        <v>2021</v>
      </c>
      <c r="B27">
        <f>+B15/$B$12*100</f>
        <v>249.89616252821668</v>
      </c>
      <c r="C27" s="51">
        <f>+B27/B26-1</f>
        <v>0.47999999999999976</v>
      </c>
      <c r="D27">
        <f>+D15/$D$12*100</f>
        <v>261.44885679903729</v>
      </c>
      <c r="E27" s="51">
        <f>+D27/D26-1</f>
        <v>0.48</v>
      </c>
      <c r="F27">
        <f>+F15/$F$12*100</f>
        <v>316.02565632458226</v>
      </c>
      <c r="G27" s="51">
        <f>+F27/F26-1</f>
        <v>0.5089999999999999</v>
      </c>
      <c r="H27">
        <f>+H15/$H$12*100</f>
        <v>336.1646690984889</v>
      </c>
      <c r="I27" s="51">
        <f>+H27/H26-1</f>
        <v>0.5178823529411769</v>
      </c>
      <c r="J27" s="61">
        <f>+J15</f>
        <v>331.15793658405738</v>
      </c>
      <c r="K27" s="5">
        <f>+J27/J26-1</f>
        <v>0.90539663098510204</v>
      </c>
      <c r="L27" s="61">
        <f>+L15</f>
        <v>276.11876075731504</v>
      </c>
      <c r="M27" s="51">
        <f>+L27/L26-1</f>
        <v>0.21880341880341914</v>
      </c>
    </row>
    <row r="28" spans="1:15">
      <c r="A28">
        <v>2022</v>
      </c>
      <c r="B28">
        <f>+B16/$B$12*100</f>
        <v>465.03807133240451</v>
      </c>
      <c r="C28" s="51">
        <f>+B28/B27-1</f>
        <v>0.86092522040987873</v>
      </c>
      <c r="D28">
        <f>+D16/$D$12*100</f>
        <v>525.25075330926586</v>
      </c>
      <c r="E28" s="51">
        <f>+D28/D27-1</f>
        <v>1.0089999999999999</v>
      </c>
      <c r="F28">
        <f>+F16/$F$12*100</f>
        <v>615.59643295033038</v>
      </c>
      <c r="G28" s="51">
        <f>+F28/F27-1</f>
        <v>0.94793182335191895</v>
      </c>
      <c r="H28">
        <f>+H16/$H$12*100</f>
        <v>641.74048983845762</v>
      </c>
      <c r="I28" s="51">
        <f>+H28/H27-1</f>
        <v>0.90900635560378196</v>
      </c>
      <c r="J28" s="61">
        <f>+J16</f>
        <v>655.69386816122721</v>
      </c>
      <c r="K28" s="5">
        <f>+J28/J27-1</f>
        <v>0.98000348391104719</v>
      </c>
      <c r="L28" s="61">
        <f>+L16</f>
        <v>462.8765060240965</v>
      </c>
      <c r="M28" s="51">
        <f>+L28/L27-1</f>
        <v>0.67636746143057502</v>
      </c>
    </row>
    <row r="29" spans="1:15">
      <c r="A29">
        <v>2023</v>
      </c>
      <c r="B29">
        <f>+B17/$B$12*100</f>
        <v>992.3188065853692</v>
      </c>
      <c r="C29" s="51">
        <f>+B29/B28-1</f>
        <v>1.1338442328866227</v>
      </c>
      <c r="D29">
        <f>+D17/$D$12*100</f>
        <v>1238.3307537443877</v>
      </c>
      <c r="E29" s="51">
        <f>+D29/D28-1</f>
        <v>1.3575991960838993</v>
      </c>
      <c r="F29">
        <f>+F17/$F$12*100</f>
        <v>1916.9974589283513</v>
      </c>
      <c r="G29" s="51">
        <f>+F29/F28-1</f>
        <v>2.1140490040542925</v>
      </c>
      <c r="H29">
        <f>+H17/$H$12*100</f>
        <v>2103.1629494528406</v>
      </c>
      <c r="I29" s="51">
        <f>+H29/H28-1</f>
        <v>2.2772794965489247</v>
      </c>
      <c r="J29" s="61">
        <f>+J17</f>
        <v>1695.4116225957716</v>
      </c>
      <c r="K29" s="5">
        <f>+J29/J28-1</f>
        <v>1.5856755795966819</v>
      </c>
      <c r="L29" s="61">
        <f>+L17</f>
        <v>1712.4676148201834</v>
      </c>
      <c r="M29" s="51">
        <f>+L29/L28-1</f>
        <v>2.6996209410789049</v>
      </c>
    </row>
    <row r="30" spans="1:15">
      <c r="A30" t="s">
        <v>165</v>
      </c>
      <c r="B30">
        <f>+B29*(1+C30)</f>
        <v>2004.4584301485843</v>
      </c>
      <c r="C30" s="89">
        <f>+'Aranceles datos'!D42/'Aranceles datos'!D39-1</f>
        <v>1.0199742430016525</v>
      </c>
      <c r="D30">
        <f>+D29*(1+E30)</f>
        <v>2663.1098916180736</v>
      </c>
      <c r="E30" s="51">
        <f>+'Aumentos prepagas'!N72</f>
        <v>1.1505642846755819</v>
      </c>
      <c r="F30">
        <f>+F29*(1+G30)</f>
        <v>2618.3130094607372</v>
      </c>
      <c r="G30" s="51">
        <f>+'IPC Datos'!F91</f>
        <v>0.36584062606136092</v>
      </c>
      <c r="H30">
        <f>+H29*(1+I30)</f>
        <v>2877.2408546117772</v>
      </c>
      <c r="I30" s="51">
        <f>+'IPC Datos'!G91</f>
        <v>0.36805417543149521</v>
      </c>
      <c r="J30" s="61">
        <f>+J29*(1+K30)</f>
        <v>2204.0350968642338</v>
      </c>
      <c r="K30" s="5">
        <f>+'Salarios datos'!J39/'Salarios datos'!J37-1</f>
        <v>0.29999999262110211</v>
      </c>
      <c r="L30" s="61">
        <f>+L29*(1+M30)</f>
        <v>2243.6814928888493</v>
      </c>
      <c r="M30" s="51">
        <f>+'tc prom mensual'!B100/'tc prom mensual'!B96-1</f>
        <v>0.31020375128346345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3:V49"/>
  <sheetViews>
    <sheetView topLeftCell="D1" workbookViewId="0">
      <selection activeCell="R21" sqref="R21"/>
    </sheetView>
  </sheetViews>
  <sheetFormatPr baseColWidth="10" defaultRowHeight="13.8"/>
  <cols>
    <col min="13" max="15" width="10.59765625" customWidth="1"/>
    <col min="18" max="18" width="17.19921875" customWidth="1"/>
  </cols>
  <sheetData>
    <row r="3" spans="1:22">
      <c r="E3" s="67"/>
      <c r="F3" s="67"/>
      <c r="G3" s="67"/>
      <c r="H3" s="67"/>
      <c r="K3" s="71" t="s">
        <v>143</v>
      </c>
      <c r="L3" s="71" t="s">
        <v>144</v>
      </c>
      <c r="M3" s="71" t="s">
        <v>145</v>
      </c>
      <c r="N3" s="71" t="s">
        <v>146</v>
      </c>
      <c r="O3" s="71" t="s">
        <v>147</v>
      </c>
      <c r="P3" s="71" t="s">
        <v>12</v>
      </c>
    </row>
    <row r="4" spans="1:22">
      <c r="B4" s="68">
        <v>44896</v>
      </c>
      <c r="C4" s="68">
        <v>45139</v>
      </c>
      <c r="D4" s="68">
        <v>45231</v>
      </c>
      <c r="E4" s="68">
        <v>45261</v>
      </c>
      <c r="F4" s="68">
        <v>45292</v>
      </c>
      <c r="G4" s="68">
        <v>45323</v>
      </c>
      <c r="H4" s="68">
        <v>45352</v>
      </c>
      <c r="J4" s="2">
        <v>44013</v>
      </c>
      <c r="K4" s="66">
        <v>5317.4</v>
      </c>
      <c r="L4" s="66">
        <v>8014.9</v>
      </c>
      <c r="M4" s="66">
        <v>1388.8</v>
      </c>
      <c r="N4" s="66">
        <v>1436.4</v>
      </c>
      <c r="O4" s="66">
        <v>2457</v>
      </c>
      <c r="P4" s="66">
        <f>+AVERAGE(K4:O4)</f>
        <v>3722.9</v>
      </c>
    </row>
    <row r="5" spans="1:22">
      <c r="A5" t="s">
        <v>143</v>
      </c>
      <c r="B5" s="66">
        <v>15640</v>
      </c>
      <c r="C5" s="66">
        <v>26303</v>
      </c>
      <c r="D5" s="66">
        <v>31634.6</v>
      </c>
      <c r="E5" s="66">
        <f>+K45</f>
        <v>48166</v>
      </c>
      <c r="F5" s="66">
        <f>+K46</f>
        <v>57708.800000000003</v>
      </c>
      <c r="G5" s="66">
        <f>+K47</f>
        <v>63216.81</v>
      </c>
      <c r="H5" s="66">
        <f>+K48</f>
        <v>67022.41</v>
      </c>
      <c r="I5">
        <f>+H5/G5-1</f>
        <v>6.019917803508279E-2</v>
      </c>
      <c r="J5" s="2">
        <v>44044</v>
      </c>
      <c r="K5" s="66">
        <v>5410.9</v>
      </c>
      <c r="L5" s="66">
        <v>8175.8</v>
      </c>
      <c r="M5" s="66">
        <v>1402</v>
      </c>
      <c r="N5" s="66">
        <v>1453.1</v>
      </c>
      <c r="O5" s="66">
        <v>2490.5</v>
      </c>
      <c r="P5" s="66">
        <f t="shared" ref="P5:P48" si="0">+AVERAGE(K5:O5)</f>
        <v>3786.46</v>
      </c>
    </row>
    <row r="6" spans="1:22">
      <c r="A6" t="s">
        <v>144</v>
      </c>
      <c r="B6" s="66">
        <v>22316</v>
      </c>
      <c r="C6" s="66">
        <v>38594</v>
      </c>
      <c r="D6" s="66">
        <v>45202.8</v>
      </c>
      <c r="E6" s="66">
        <f>+L45</f>
        <v>72467.600000000006</v>
      </c>
      <c r="F6" s="66">
        <f>+L46</f>
        <v>88550.9</v>
      </c>
      <c r="G6" s="66">
        <f>+L47</f>
        <v>94720</v>
      </c>
      <c r="H6" s="66">
        <f>+L48</f>
        <v>99212.800000000003</v>
      </c>
      <c r="I6">
        <f t="shared" ref="I6:I11" si="1">+H6/G6-1</f>
        <v>4.7432432432432448E-2</v>
      </c>
      <c r="J6" s="2">
        <v>44075</v>
      </c>
      <c r="K6" s="66">
        <v>5499</v>
      </c>
      <c r="L6" s="66">
        <v>8333.1</v>
      </c>
      <c r="M6" s="66">
        <v>1410.5</v>
      </c>
      <c r="N6" s="66">
        <v>1465.4</v>
      </c>
      <c r="O6" s="66">
        <v>2521</v>
      </c>
      <c r="P6" s="66">
        <f t="shared" si="0"/>
        <v>3845.8</v>
      </c>
      <c r="S6">
        <v>2021</v>
      </c>
      <c r="T6">
        <v>2022</v>
      </c>
      <c r="U6">
        <v>2023</v>
      </c>
      <c r="V6">
        <v>2024</v>
      </c>
    </row>
    <row r="7" spans="1:22">
      <c r="A7" t="s">
        <v>145</v>
      </c>
      <c r="B7" s="66">
        <v>4762</v>
      </c>
      <c r="C7" s="66">
        <v>7281</v>
      </c>
      <c r="D7" s="66">
        <v>9391.7999999999993</v>
      </c>
      <c r="E7" s="66">
        <f>+M45</f>
        <v>12339.6</v>
      </c>
      <c r="F7" s="66">
        <f>+M46</f>
        <v>14027.9</v>
      </c>
      <c r="G7" s="66">
        <f>+M47</f>
        <v>16709.599999999999</v>
      </c>
      <c r="H7" s="66">
        <f>+M48</f>
        <v>18425.689999999999</v>
      </c>
      <c r="I7">
        <f t="shared" si="1"/>
        <v>0.10270084262938672</v>
      </c>
      <c r="J7" s="2">
        <v>44105</v>
      </c>
      <c r="K7" s="66">
        <v>5527.9</v>
      </c>
      <c r="L7" s="66">
        <v>8437.6</v>
      </c>
      <c r="M7" s="66">
        <v>1375.2</v>
      </c>
      <c r="N7" s="66">
        <v>1436.9</v>
      </c>
      <c r="O7" s="66">
        <v>2521</v>
      </c>
      <c r="P7" s="66">
        <f t="shared" si="0"/>
        <v>3859.7200000000003</v>
      </c>
      <c r="R7" t="s">
        <v>159</v>
      </c>
      <c r="S7" s="62">
        <f>+P$21/P$9-1</f>
        <v>0.42300326632188812</v>
      </c>
      <c r="T7" s="62">
        <f>+P$33/P$21-1</f>
        <v>0.87971157557478241</v>
      </c>
      <c r="U7" s="62">
        <f>+P$45/P$33-1</f>
        <v>2.0452617615525797</v>
      </c>
      <c r="V7" s="62">
        <f>+P48/P45-1</f>
        <v>0.4030085246903341</v>
      </c>
    </row>
    <row r="8" spans="1:22">
      <c r="A8" t="s">
        <v>146</v>
      </c>
      <c r="B8" s="66">
        <v>5666.9</v>
      </c>
      <c r="C8" s="66">
        <v>8803.2999999999993</v>
      </c>
      <c r="D8" s="66">
        <v>9134.9</v>
      </c>
      <c r="E8" s="66">
        <f>+N45</f>
        <v>12523.6</v>
      </c>
      <c r="F8" s="66">
        <f>+N46</f>
        <v>14593.8</v>
      </c>
      <c r="G8" s="66">
        <f>+N47</f>
        <v>17125.8</v>
      </c>
      <c r="H8" s="66">
        <f>+N48</f>
        <v>18726.849999999999</v>
      </c>
      <c r="I8">
        <f t="shared" si="1"/>
        <v>9.3487603498814575E-2</v>
      </c>
      <c r="J8" s="2">
        <v>44136</v>
      </c>
      <c r="K8" s="66">
        <v>5746.3</v>
      </c>
      <c r="L8" s="66">
        <v>8756.4</v>
      </c>
      <c r="M8" s="66">
        <v>1447.3</v>
      </c>
      <c r="N8" s="66">
        <v>1511</v>
      </c>
      <c r="O8" s="66">
        <v>2610.1</v>
      </c>
      <c r="P8" s="66">
        <f t="shared" si="0"/>
        <v>4014.22</v>
      </c>
      <c r="R8" t="s">
        <v>160</v>
      </c>
      <c r="S8" s="62">
        <f>+K$21/K$9-1</f>
        <v>0.417174270831566</v>
      </c>
      <c r="T8" s="62">
        <f>+K$33/K$21-1</f>
        <v>0.87251568411474545</v>
      </c>
      <c r="U8" s="62">
        <f>+K$45/K$33-1</f>
        <v>2.0796675191815859</v>
      </c>
      <c r="V8" s="62">
        <f>+K48/K45-1</f>
        <v>0.39148797907237487</v>
      </c>
    </row>
    <row r="9" spans="1:22">
      <c r="A9" t="s">
        <v>147</v>
      </c>
      <c r="B9" s="66">
        <v>7629.3</v>
      </c>
      <c r="C9" s="66">
        <v>12448.2</v>
      </c>
      <c r="D9" s="66">
        <v>15404.2</v>
      </c>
      <c r="E9" s="66">
        <f>+O45</f>
        <v>22087</v>
      </c>
      <c r="F9" s="66">
        <f>+O46</f>
        <v>25696.6</v>
      </c>
      <c r="G9" s="66">
        <f>+O47</f>
        <v>29444.46</v>
      </c>
      <c r="H9" s="66">
        <f>+O48</f>
        <v>31733.75</v>
      </c>
      <c r="I9">
        <f t="shared" si="1"/>
        <v>7.7749430622942262E-2</v>
      </c>
      <c r="J9" s="2">
        <v>44166</v>
      </c>
      <c r="K9" s="66">
        <v>5893.7</v>
      </c>
      <c r="L9" s="66">
        <v>9007.2999999999993</v>
      </c>
      <c r="M9" s="66">
        <v>1470.2</v>
      </c>
      <c r="N9" s="66">
        <v>1538.9</v>
      </c>
      <c r="O9" s="66">
        <v>2663.5</v>
      </c>
      <c r="P9" s="66">
        <f t="shared" si="0"/>
        <v>4114.72</v>
      </c>
      <c r="R9" t="s">
        <v>144</v>
      </c>
      <c r="S9" s="62">
        <f>+L$21/L$9-1</f>
        <v>0.35689940381690421</v>
      </c>
      <c r="T9" s="62">
        <f>+L$33/L$21-1</f>
        <v>0.82588774341351656</v>
      </c>
      <c r="U9" s="62">
        <f>+L$45/L$33-1</f>
        <v>2.2473382326581826</v>
      </c>
      <c r="V9" s="62">
        <f>+L48/L45-1</f>
        <v>0.36906424388278336</v>
      </c>
    </row>
    <row r="10" spans="1:22">
      <c r="B10" s="66"/>
      <c r="C10" s="66"/>
      <c r="D10" s="66"/>
      <c r="E10" s="66"/>
      <c r="F10" s="66"/>
      <c r="G10" s="66"/>
      <c r="H10" s="66"/>
      <c r="J10" s="2">
        <v>44197</v>
      </c>
      <c r="K10" s="66">
        <v>6119.5</v>
      </c>
      <c r="L10" s="66">
        <v>9341.5</v>
      </c>
      <c r="M10" s="66">
        <v>1532.2</v>
      </c>
      <c r="N10" s="66">
        <v>1603.7</v>
      </c>
      <c r="O10" s="66">
        <v>2778.9</v>
      </c>
      <c r="P10" s="66">
        <f t="shared" si="0"/>
        <v>4275.1600000000008</v>
      </c>
      <c r="R10" t="s">
        <v>161</v>
      </c>
      <c r="S10" s="62">
        <f>+M$21/M$9-1</f>
        <v>0.60087062984627937</v>
      </c>
      <c r="T10" s="62">
        <f>+M$33/M$21-1</f>
        <v>1.023283480625425</v>
      </c>
      <c r="U10" s="62">
        <f>+M$45/M$33-1</f>
        <v>1.5912641747165059</v>
      </c>
      <c r="V10" s="62">
        <f>+M48/M45-1</f>
        <v>0.4932161496320786</v>
      </c>
    </row>
    <row r="11" spans="1:22">
      <c r="B11" s="66">
        <f>+AVERAGE(B5:B9)</f>
        <v>11202.84</v>
      </c>
      <c r="C11" s="66">
        <f>+AVERAGE(C5:C9)</f>
        <v>18685.900000000001</v>
      </c>
      <c r="D11" s="66">
        <v>22153.659999999996</v>
      </c>
      <c r="E11" s="66">
        <f>+AVERAGE(E5:E9)</f>
        <v>33516.76</v>
      </c>
      <c r="F11" s="66">
        <f>+AVERAGE(F5:F9)</f>
        <v>40115.599999999999</v>
      </c>
      <c r="G11" s="66">
        <f>+AVERAGE(G5:G9)</f>
        <v>44243.333999999995</v>
      </c>
      <c r="H11" s="66">
        <f>+AVERAGE(H5:H9)</f>
        <v>47024.3</v>
      </c>
      <c r="I11">
        <f t="shared" si="1"/>
        <v>6.2856158172890142E-2</v>
      </c>
      <c r="J11" s="2">
        <v>44228</v>
      </c>
      <c r="K11" s="66">
        <v>6380.3</v>
      </c>
      <c r="L11" s="66">
        <v>9719.7000000000007</v>
      </c>
      <c r="M11" s="66">
        <v>1598.5</v>
      </c>
      <c r="N11" s="66">
        <v>1662.9</v>
      </c>
      <c r="O11" s="66">
        <v>2897.5</v>
      </c>
      <c r="P11" s="66">
        <f t="shared" si="0"/>
        <v>4451.7800000000007</v>
      </c>
      <c r="R11" t="s">
        <v>162</v>
      </c>
      <c r="S11" s="62">
        <f>+N$21/N$9-1</f>
        <v>0.53018389758918705</v>
      </c>
      <c r="T11" s="62">
        <f>+N$33/N$21-1</f>
        <v>0.98900118906064183</v>
      </c>
      <c r="U11" s="62">
        <f>+N$45/N$33-1</f>
        <v>1.6738689497619403</v>
      </c>
      <c r="V11" s="62">
        <f>+N48/N45-1</f>
        <v>0.49532482672713907</v>
      </c>
    </row>
    <row r="12" spans="1:22">
      <c r="B12" s="66"/>
      <c r="C12" s="66"/>
      <c r="D12" s="66"/>
      <c r="E12" s="66"/>
      <c r="F12" s="66"/>
      <c r="G12" s="66"/>
      <c r="H12" s="66"/>
      <c r="J12" s="2">
        <v>44256</v>
      </c>
      <c r="K12" s="66">
        <v>6589</v>
      </c>
      <c r="L12" s="66">
        <v>10012.1</v>
      </c>
      <c r="M12" s="66">
        <v>1658.9</v>
      </c>
      <c r="N12" s="66">
        <v>1718.9</v>
      </c>
      <c r="O12" s="66">
        <v>3005.1</v>
      </c>
      <c r="P12" s="66">
        <f t="shared" si="0"/>
        <v>4596.8</v>
      </c>
      <c r="R12" t="s">
        <v>147</v>
      </c>
      <c r="S12" s="62">
        <f>+O$21/O$9-1</f>
        <v>0.49934296977660964</v>
      </c>
      <c r="T12" s="62">
        <f>+O$33/O$21-1</f>
        <v>0.91042944785276081</v>
      </c>
      <c r="U12" s="62">
        <f>+O$45/O$33-1</f>
        <v>1.8950231344946458</v>
      </c>
      <c r="V12" s="62">
        <f>+O48/O45-1</f>
        <v>0.43676144338298539</v>
      </c>
    </row>
    <row r="13" spans="1:22">
      <c r="E13" s="62">
        <f>+E11/D11-1</f>
        <v>0.51292201830307071</v>
      </c>
      <c r="F13" s="62">
        <f>+F11/E11-1</f>
        <v>0.19688179883735768</v>
      </c>
      <c r="G13" s="62">
        <f>+G11/F11-1</f>
        <v>0.10289598061601968</v>
      </c>
      <c r="H13" s="99">
        <f>+H11/G11-1</f>
        <v>6.2856158172890142E-2</v>
      </c>
      <c r="J13" s="2">
        <v>44287</v>
      </c>
      <c r="K13" s="66">
        <v>6913.6</v>
      </c>
      <c r="L13" s="66">
        <v>10411.5</v>
      </c>
      <c r="M13" s="66">
        <v>1791.2</v>
      </c>
      <c r="N13" s="66">
        <v>1841.3</v>
      </c>
      <c r="O13" s="66">
        <v>3198.8</v>
      </c>
      <c r="P13" s="66">
        <f t="shared" si="0"/>
        <v>4831.28</v>
      </c>
    </row>
    <row r="14" spans="1:22">
      <c r="J14" s="2">
        <v>44317</v>
      </c>
      <c r="K14" s="66">
        <v>6985.8</v>
      </c>
      <c r="L14" s="66">
        <v>10527.8</v>
      </c>
      <c r="M14" s="66">
        <v>1810.9</v>
      </c>
      <c r="N14" s="66">
        <v>1867</v>
      </c>
      <c r="O14" s="66">
        <v>3234.7</v>
      </c>
      <c r="P14" s="66">
        <f t="shared" si="0"/>
        <v>4885.24</v>
      </c>
    </row>
    <row r="15" spans="1:22">
      <c r="J15" s="2">
        <v>44348</v>
      </c>
      <c r="K15" s="66">
        <v>7091.8</v>
      </c>
      <c r="L15" s="66">
        <v>10715.3</v>
      </c>
      <c r="M15" s="66">
        <v>1821.8</v>
      </c>
      <c r="N15" s="66">
        <v>1882.5</v>
      </c>
      <c r="O15" s="66">
        <v>3272.1</v>
      </c>
      <c r="P15" s="66">
        <f t="shared" si="0"/>
        <v>4956.6999999999989</v>
      </c>
    </row>
    <row r="16" spans="1:22">
      <c r="J16" s="2">
        <v>44378</v>
      </c>
      <c r="K16" s="66">
        <v>7490</v>
      </c>
      <c r="L16" s="66">
        <v>11149.5</v>
      </c>
      <c r="M16" s="66">
        <v>2013.3</v>
      </c>
      <c r="N16" s="66">
        <v>2048.6</v>
      </c>
      <c r="O16" s="66">
        <v>3516.1</v>
      </c>
      <c r="P16" s="66">
        <f t="shared" si="0"/>
        <v>5243.4999999999991</v>
      </c>
    </row>
    <row r="17" spans="10:16">
      <c r="J17" s="2">
        <v>44409</v>
      </c>
      <c r="K17" s="66">
        <v>7508.7</v>
      </c>
      <c r="L17" s="66">
        <v>11180.8</v>
      </c>
      <c r="M17" s="66">
        <v>2016</v>
      </c>
      <c r="N17" s="66">
        <v>2051.9</v>
      </c>
      <c r="O17" s="66">
        <v>3523.4</v>
      </c>
      <c r="P17" s="66">
        <f t="shared" si="0"/>
        <v>5256.1600000000008</v>
      </c>
    </row>
    <row r="18" spans="10:16">
      <c r="J18" s="2">
        <v>44440</v>
      </c>
      <c r="K18" s="66">
        <v>7933.8</v>
      </c>
      <c r="L18" s="66">
        <v>11663.5</v>
      </c>
      <c r="M18" s="66">
        <v>2209.6999999999998</v>
      </c>
      <c r="N18" s="66">
        <v>2221.6</v>
      </c>
      <c r="O18" s="66">
        <v>3776.4</v>
      </c>
      <c r="P18" s="66">
        <f t="shared" si="0"/>
        <v>5561</v>
      </c>
    </row>
    <row r="19" spans="10:16">
      <c r="J19" s="2">
        <v>44470</v>
      </c>
      <c r="K19" s="66">
        <v>7979.9</v>
      </c>
      <c r="L19" s="66">
        <v>11744.3</v>
      </c>
      <c r="M19" s="66">
        <v>2214.8000000000002</v>
      </c>
      <c r="N19" s="66">
        <v>2228.6</v>
      </c>
      <c r="O19" s="66">
        <v>3793</v>
      </c>
      <c r="P19" s="66">
        <f t="shared" si="0"/>
        <v>5592.119999999999</v>
      </c>
    </row>
    <row r="20" spans="10:16">
      <c r="J20" s="2">
        <v>44501</v>
      </c>
      <c r="K20" s="66">
        <v>8279.9</v>
      </c>
      <c r="L20" s="66">
        <v>12094.8</v>
      </c>
      <c r="M20" s="66">
        <v>2345.8000000000002</v>
      </c>
      <c r="N20" s="66">
        <v>2344</v>
      </c>
      <c r="O20" s="66">
        <v>3967.7</v>
      </c>
      <c r="P20" s="66">
        <f t="shared" si="0"/>
        <v>5806.44</v>
      </c>
    </row>
    <row r="21" spans="10:16">
      <c r="J21" s="2">
        <v>44531</v>
      </c>
      <c r="K21" s="66">
        <v>8352.4</v>
      </c>
      <c r="L21" s="66">
        <v>12222</v>
      </c>
      <c r="M21" s="66">
        <v>2353.6</v>
      </c>
      <c r="N21" s="66">
        <v>2354.8000000000002</v>
      </c>
      <c r="O21" s="66">
        <v>3993.5</v>
      </c>
      <c r="P21" s="66">
        <f t="shared" si="0"/>
        <v>5855.26</v>
      </c>
    </row>
    <row r="22" spans="10:16">
      <c r="J22" s="2">
        <v>44562</v>
      </c>
      <c r="K22" s="66">
        <v>8435.1</v>
      </c>
      <c r="L22" s="66">
        <v>12400.5</v>
      </c>
      <c r="M22" s="66">
        <v>2364</v>
      </c>
      <c r="N22" s="66">
        <v>2369.5</v>
      </c>
      <c r="O22" s="66">
        <v>4029</v>
      </c>
      <c r="P22" s="66">
        <f t="shared" si="0"/>
        <v>5919.62</v>
      </c>
    </row>
    <row r="23" spans="10:16">
      <c r="J23" s="2">
        <v>44593</v>
      </c>
      <c r="K23" s="66">
        <v>8754.4</v>
      </c>
      <c r="L23" s="66">
        <v>12795.4</v>
      </c>
      <c r="M23" s="66">
        <v>2468.8000000000002</v>
      </c>
      <c r="N23" s="66">
        <v>2463</v>
      </c>
      <c r="O23" s="66">
        <v>4184.8</v>
      </c>
      <c r="P23" s="66">
        <f t="shared" si="0"/>
        <v>6133.28</v>
      </c>
    </row>
    <row r="24" spans="10:16">
      <c r="J24" s="2">
        <v>44621</v>
      </c>
      <c r="K24" s="66">
        <v>9081.7000000000007</v>
      </c>
      <c r="L24" s="66">
        <v>13244.7</v>
      </c>
      <c r="M24" s="66">
        <v>2588.9</v>
      </c>
      <c r="N24" s="66">
        <v>2587.4</v>
      </c>
      <c r="O24" s="66">
        <v>4364.2</v>
      </c>
      <c r="P24" s="66">
        <f t="shared" si="0"/>
        <v>6373.380000000001</v>
      </c>
    </row>
    <row r="25" spans="10:16">
      <c r="J25" s="2">
        <v>44652</v>
      </c>
      <c r="K25" s="66">
        <v>9263.1</v>
      </c>
      <c r="L25" s="66">
        <v>13566.2</v>
      </c>
      <c r="M25" s="66">
        <v>2607</v>
      </c>
      <c r="N25" s="66">
        <v>2613.1999999999998</v>
      </c>
      <c r="O25" s="66">
        <v>4427.7</v>
      </c>
      <c r="P25" s="66">
        <f t="shared" si="0"/>
        <v>6495.4400000000005</v>
      </c>
    </row>
    <row r="26" spans="10:16">
      <c r="J26" s="2">
        <v>44682</v>
      </c>
      <c r="K26" s="66">
        <v>9893.5</v>
      </c>
      <c r="L26" s="66">
        <v>14377.8</v>
      </c>
      <c r="M26" s="66">
        <v>2840.8</v>
      </c>
      <c r="N26" s="66">
        <v>2825.8</v>
      </c>
      <c r="O26" s="66">
        <v>4765.8</v>
      </c>
      <c r="P26" s="66">
        <f t="shared" si="0"/>
        <v>6940.74</v>
      </c>
    </row>
    <row r="27" spans="10:16">
      <c r="J27" s="2">
        <v>44713</v>
      </c>
      <c r="K27" s="66">
        <v>10558</v>
      </c>
      <c r="L27" s="66">
        <v>15238.7</v>
      </c>
      <c r="M27" s="66">
        <v>3091.4</v>
      </c>
      <c r="N27" s="66">
        <v>3060.7</v>
      </c>
      <c r="O27" s="66">
        <v>5127.6000000000004</v>
      </c>
      <c r="P27" s="66">
        <f t="shared" si="0"/>
        <v>7415.2800000000007</v>
      </c>
    </row>
    <row r="28" spans="10:16">
      <c r="J28" s="2">
        <v>44743</v>
      </c>
      <c r="K28" s="66">
        <v>10830.8</v>
      </c>
      <c r="L28" s="66">
        <v>15723</v>
      </c>
      <c r="M28" s="66">
        <v>3119.1</v>
      </c>
      <c r="N28" s="66">
        <v>3100</v>
      </c>
      <c r="O28" s="66">
        <v>5223.3</v>
      </c>
      <c r="P28" s="66">
        <f t="shared" si="0"/>
        <v>7599.24</v>
      </c>
    </row>
    <row r="29" spans="10:16">
      <c r="J29" s="2">
        <v>44774</v>
      </c>
      <c r="K29" s="66">
        <v>11856.6</v>
      </c>
      <c r="L29" s="66">
        <v>17016</v>
      </c>
      <c r="M29" s="66">
        <v>3515.5</v>
      </c>
      <c r="N29" s="66">
        <v>3458.1</v>
      </c>
      <c r="O29" s="66">
        <v>5784.7</v>
      </c>
      <c r="P29" s="66">
        <f t="shared" si="0"/>
        <v>8326.1799999999985</v>
      </c>
    </row>
    <row r="30" spans="10:16">
      <c r="J30" s="2">
        <v>44805</v>
      </c>
      <c r="K30" s="66">
        <v>12293.1</v>
      </c>
      <c r="L30" s="66">
        <v>17772.3</v>
      </c>
      <c r="M30" s="66">
        <v>3580.7</v>
      </c>
      <c r="N30" s="66">
        <v>3547.5</v>
      </c>
      <c r="O30" s="66">
        <v>5955.8</v>
      </c>
      <c r="P30" s="66">
        <f t="shared" si="0"/>
        <v>8629.880000000001</v>
      </c>
    </row>
    <row r="31" spans="10:16">
      <c r="J31" s="2">
        <v>44835</v>
      </c>
      <c r="K31" s="66">
        <v>12949.5</v>
      </c>
      <c r="L31" s="66">
        <v>18741.7</v>
      </c>
      <c r="M31" s="66">
        <v>3755.3</v>
      </c>
      <c r="N31" s="66">
        <v>3719.7</v>
      </c>
      <c r="O31" s="66">
        <v>6260.5</v>
      </c>
      <c r="P31" s="66">
        <f t="shared" si="0"/>
        <v>9085.34</v>
      </c>
    </row>
    <row r="32" spans="10:16">
      <c r="J32" s="2">
        <v>44866</v>
      </c>
      <c r="K32" s="66">
        <v>14083.4</v>
      </c>
      <c r="L32" s="66">
        <v>20277.8</v>
      </c>
      <c r="M32" s="66">
        <v>4155.1000000000004</v>
      </c>
      <c r="N32" s="66">
        <v>4109.5</v>
      </c>
      <c r="O32" s="66">
        <v>6861.1</v>
      </c>
      <c r="P32" s="66">
        <f t="shared" si="0"/>
        <v>9897.3799999999992</v>
      </c>
    </row>
    <row r="33" spans="10:16">
      <c r="J33" s="68">
        <v>44896</v>
      </c>
      <c r="K33" s="66">
        <v>15640</v>
      </c>
      <c r="L33" s="66">
        <v>22316</v>
      </c>
      <c r="M33" s="66">
        <v>4762</v>
      </c>
      <c r="N33" s="66">
        <v>4683.7</v>
      </c>
      <c r="O33" s="66">
        <v>7629.3</v>
      </c>
      <c r="P33" s="66">
        <f t="shared" si="0"/>
        <v>11006.2</v>
      </c>
    </row>
    <row r="34" spans="10:16">
      <c r="J34" s="2">
        <v>44927</v>
      </c>
      <c r="K34" s="66">
        <v>15625.9</v>
      </c>
      <c r="L34" s="66">
        <v>22573.3</v>
      </c>
      <c r="M34" s="66">
        <v>4556.7</v>
      </c>
      <c r="N34" s="66">
        <v>4508</v>
      </c>
      <c r="O34" s="66">
        <v>7570.9</v>
      </c>
      <c r="P34" s="66">
        <f t="shared" si="0"/>
        <v>10966.96</v>
      </c>
    </row>
    <row r="35" spans="10:16">
      <c r="J35" s="68">
        <v>44958</v>
      </c>
      <c r="K35" s="66">
        <v>16354.6</v>
      </c>
      <c r="L35" s="66">
        <v>23673.599999999999</v>
      </c>
      <c r="M35" s="66">
        <v>4737.3999999999996</v>
      </c>
      <c r="N35" s="66">
        <v>4689.6000000000004</v>
      </c>
      <c r="O35" s="66">
        <v>7899.9</v>
      </c>
      <c r="P35" s="66">
        <f t="shared" si="0"/>
        <v>11471.02</v>
      </c>
    </row>
    <row r="36" spans="10:16">
      <c r="J36" s="2">
        <v>44986</v>
      </c>
      <c r="K36" s="66">
        <v>17183.2</v>
      </c>
      <c r="L36" s="66">
        <v>24894.7</v>
      </c>
      <c r="M36" s="66">
        <v>4959.3999999999996</v>
      </c>
      <c r="N36" s="66">
        <v>4907.8</v>
      </c>
      <c r="O36" s="66">
        <v>8285.5</v>
      </c>
      <c r="P36" s="66">
        <f t="shared" si="0"/>
        <v>12046.12</v>
      </c>
    </row>
    <row r="37" spans="10:16">
      <c r="J37" s="68">
        <v>45017</v>
      </c>
      <c r="K37" s="66">
        <v>18544.5</v>
      </c>
      <c r="L37" s="66">
        <v>26797.200000000001</v>
      </c>
      <c r="M37" s="66">
        <v>5397.3</v>
      </c>
      <c r="N37" s="66">
        <v>5335.5</v>
      </c>
      <c r="O37" s="66">
        <v>8974.5</v>
      </c>
      <c r="P37" s="66">
        <f t="shared" si="0"/>
        <v>13009.8</v>
      </c>
    </row>
    <row r="38" spans="10:16">
      <c r="J38" s="2">
        <v>45047</v>
      </c>
      <c r="K38" s="66">
        <v>19901.8</v>
      </c>
      <c r="L38" s="66">
        <v>28716.2</v>
      </c>
      <c r="M38" s="66">
        <v>5805.8</v>
      </c>
      <c r="N38" s="66">
        <v>5725.4</v>
      </c>
      <c r="O38" s="66">
        <v>9637.2000000000007</v>
      </c>
      <c r="P38" s="66">
        <f t="shared" si="0"/>
        <v>13957.280000000002</v>
      </c>
    </row>
    <row r="39" spans="10:16">
      <c r="J39" s="68">
        <v>45078</v>
      </c>
      <c r="K39" s="66">
        <v>21305</v>
      </c>
      <c r="L39" s="66">
        <v>30770.799999999999</v>
      </c>
      <c r="M39" s="66">
        <v>6188.9</v>
      </c>
      <c r="N39" s="66">
        <v>6100.2</v>
      </c>
      <c r="O39" s="66">
        <v>10295.1</v>
      </c>
      <c r="P39" s="66">
        <f t="shared" si="0"/>
        <v>14932</v>
      </c>
    </row>
    <row r="40" spans="10:16">
      <c r="J40" s="2">
        <v>45108</v>
      </c>
      <c r="K40" s="66">
        <v>22771.599999999999</v>
      </c>
      <c r="L40" s="66">
        <v>32938.6</v>
      </c>
      <c r="M40" s="66">
        <v>6578.6</v>
      </c>
      <c r="N40" s="66">
        <v>6484.6</v>
      </c>
      <c r="O40" s="66">
        <v>10975.5</v>
      </c>
      <c r="P40" s="66">
        <f t="shared" si="0"/>
        <v>15949.779999999999</v>
      </c>
    </row>
    <row r="41" spans="10:16">
      <c r="J41" s="68">
        <v>45139</v>
      </c>
      <c r="K41" s="66">
        <v>26303.599999999999</v>
      </c>
      <c r="L41" s="66">
        <v>38594.9</v>
      </c>
      <c r="M41" s="66">
        <v>7281</v>
      </c>
      <c r="N41" s="66">
        <v>7240.7</v>
      </c>
      <c r="O41" s="66">
        <v>12448.2</v>
      </c>
      <c r="P41" s="66">
        <f t="shared" si="0"/>
        <v>18373.68</v>
      </c>
    </row>
    <row r="42" spans="10:16">
      <c r="J42" s="2">
        <v>45170</v>
      </c>
      <c r="K42" s="66">
        <v>28519.3</v>
      </c>
      <c r="L42" s="66">
        <v>41829.9</v>
      </c>
      <c r="M42" s="66">
        <v>7893</v>
      </c>
      <c r="N42" s="66">
        <v>7837.9</v>
      </c>
      <c r="O42" s="66">
        <v>13491.3</v>
      </c>
      <c r="P42" s="66">
        <f t="shared" si="0"/>
        <v>19914.28</v>
      </c>
    </row>
    <row r="43" spans="10:16">
      <c r="J43" s="68">
        <v>45200</v>
      </c>
      <c r="K43" s="66">
        <v>29418.3</v>
      </c>
      <c r="L43" s="66">
        <v>42794.2</v>
      </c>
      <c r="M43" s="66">
        <v>8446.2000000000007</v>
      </c>
      <c r="N43" s="66">
        <v>8396.9</v>
      </c>
      <c r="O43" s="66">
        <v>14158.1</v>
      </c>
      <c r="P43" s="66">
        <f t="shared" si="0"/>
        <v>20642.739999999998</v>
      </c>
    </row>
    <row r="44" spans="10:16">
      <c r="J44" s="68">
        <v>45231</v>
      </c>
      <c r="K44" s="66">
        <v>31634.6</v>
      </c>
      <c r="L44" s="66">
        <v>45202.8</v>
      </c>
      <c r="M44" s="66">
        <v>9391.7999999999993</v>
      </c>
      <c r="N44" s="66">
        <v>9134.9</v>
      </c>
      <c r="O44" s="66">
        <v>15404.2</v>
      </c>
      <c r="P44" s="66">
        <f t="shared" si="0"/>
        <v>22153.659999999996</v>
      </c>
    </row>
    <row r="45" spans="10:16">
      <c r="J45" s="68">
        <v>45261</v>
      </c>
      <c r="K45" s="66">
        <v>48166</v>
      </c>
      <c r="L45" s="66">
        <v>72467.600000000006</v>
      </c>
      <c r="M45" s="66">
        <v>12339.6</v>
      </c>
      <c r="N45" s="66">
        <v>12523.6</v>
      </c>
      <c r="O45" s="66">
        <v>22087</v>
      </c>
      <c r="P45" s="66">
        <f t="shared" si="0"/>
        <v>33516.76</v>
      </c>
    </row>
    <row r="46" spans="10:16">
      <c r="J46" s="68">
        <v>45292</v>
      </c>
      <c r="K46" s="66">
        <v>57708.800000000003</v>
      </c>
      <c r="L46" s="66">
        <v>88550.9</v>
      </c>
      <c r="M46" s="66">
        <v>14027.9</v>
      </c>
      <c r="N46" s="66">
        <v>14593.8</v>
      </c>
      <c r="O46" s="66">
        <v>25696.6</v>
      </c>
      <c r="P46" s="66">
        <f t="shared" si="0"/>
        <v>40115.599999999999</v>
      </c>
    </row>
    <row r="47" spans="10:16">
      <c r="J47" s="68">
        <v>45323</v>
      </c>
      <c r="K47" s="66">
        <v>63216.81</v>
      </c>
      <c r="L47" s="66">
        <v>94720</v>
      </c>
      <c r="M47" s="66">
        <v>16709.599999999999</v>
      </c>
      <c r="N47" s="66">
        <v>17125.8</v>
      </c>
      <c r="O47" s="66">
        <v>29444.46</v>
      </c>
      <c r="P47" s="66">
        <f t="shared" si="0"/>
        <v>44243.333999999995</v>
      </c>
    </row>
    <row r="48" spans="10:16">
      <c r="J48" s="68">
        <v>45352</v>
      </c>
      <c r="K48" s="66">
        <v>67022.41</v>
      </c>
      <c r="L48" s="66">
        <v>99212.800000000003</v>
      </c>
      <c r="M48" s="66">
        <v>18425.689999999999</v>
      </c>
      <c r="N48" s="66">
        <v>18726.849999999999</v>
      </c>
      <c r="O48" s="66">
        <v>31733.75</v>
      </c>
      <c r="P48" s="66">
        <f t="shared" si="0"/>
        <v>47024.3</v>
      </c>
    </row>
    <row r="49" spans="10:10">
      <c r="J49" s="68">
        <v>45383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showGridLines="0" showRowColHeaders="0" zoomScale="98" zoomScaleNormal="98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06" t="s">
        <v>4</v>
      </c>
      <c r="B3" s="107"/>
      <c r="C3" s="11">
        <f>+'IPC Datos'!D92</f>
        <v>0.11009700156540236</v>
      </c>
    </row>
    <row r="4" spans="1:3">
      <c r="A4" s="1" t="s">
        <v>193</v>
      </c>
    </row>
    <row r="6" spans="1:3">
      <c r="A6" s="7" t="s">
        <v>3</v>
      </c>
    </row>
    <row r="8" spans="1:3">
      <c r="A8" s="9">
        <v>2017</v>
      </c>
      <c r="B8" s="10">
        <f>+'IPC Datos'!B17/'IPC Datos'!B5-1</f>
        <v>0.248</v>
      </c>
    </row>
    <row r="9" spans="1:3">
      <c r="A9" s="9">
        <v>2018</v>
      </c>
      <c r="B9" s="10">
        <f>+'IPC Datos'!B29/'IPC Datos'!B17-1</f>
        <v>0.47676282051282071</v>
      </c>
    </row>
    <row r="10" spans="1:3">
      <c r="A10" s="9">
        <v>2019</v>
      </c>
      <c r="B10" s="10">
        <f>+'IPC Datos'!B41/'IPC Datos'!B29-1</f>
        <v>0.5377102550189905</v>
      </c>
    </row>
    <row r="11" spans="1:3">
      <c r="A11" s="9">
        <v>2020</v>
      </c>
      <c r="B11" s="10">
        <f>+'IPC Datos'!B53/'IPC Datos'!B41-1</f>
        <v>0.36167960479887085</v>
      </c>
    </row>
    <row r="12" spans="1:3">
      <c r="A12" s="9">
        <v>2021</v>
      </c>
      <c r="B12" s="10">
        <f>+'IPC Datos'!B65/'IPC Datos'!B53-1</f>
        <v>0.50945840891422667</v>
      </c>
    </row>
    <row r="13" spans="1:3">
      <c r="A13" s="9">
        <v>2022</v>
      </c>
      <c r="B13" s="10">
        <f>+'IPC Datos'!B77/'IPC Datos'!B65-1</f>
        <v>0.94781115879828315</v>
      </c>
    </row>
    <row r="14" spans="1:3">
      <c r="A14" s="9">
        <v>2023</v>
      </c>
      <c r="B14" s="10">
        <f>+'IPC Datos'!B89/'IPC Datos'!B77-1</f>
        <v>2.1140490040542925</v>
      </c>
    </row>
    <row r="15" spans="1:3">
      <c r="A15" s="9" t="s">
        <v>165</v>
      </c>
      <c r="B15" s="10">
        <f>+'IPC Datos'!F92</f>
        <v>0.51621558360692865</v>
      </c>
    </row>
    <row r="17" spans="1:1">
      <c r="A17" s="1" t="s">
        <v>193</v>
      </c>
    </row>
  </sheetData>
  <sheetProtection sheet="1" objects="1" scenarios="1"/>
  <sortState ref="A8:B14">
    <sortCondition ref="A8:A14"/>
  </sortState>
  <mergeCells count="1">
    <mergeCell ref="A3:B3"/>
  </mergeCells>
  <pageMargins left="0.7" right="0.7" top="0.75" bottom="0.75" header="0.3" footer="0.3"/>
  <pageSetup paperSize="9"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7"/>
  <sheetViews>
    <sheetView zoomScale="115" zoomScaleNormal="115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06" t="s">
        <v>4</v>
      </c>
      <c r="B3" s="107"/>
      <c r="C3" s="11">
        <f>+'IPC Datos'!E92</f>
        <v>0.12210968646283571</v>
      </c>
    </row>
    <row r="4" spans="1:3">
      <c r="A4" s="1" t="s">
        <v>193</v>
      </c>
    </row>
    <row r="6" spans="1:3">
      <c r="A6" s="7" t="s">
        <v>3</v>
      </c>
    </row>
    <row r="8" spans="1:3">
      <c r="A8" s="9">
        <v>2017</v>
      </c>
      <c r="B8" s="10">
        <f>+'IPC Datos'!C17/'IPC Datos'!C5-1</f>
        <v>0.27800000000000002</v>
      </c>
    </row>
    <row r="9" spans="1:3">
      <c r="A9" s="9">
        <v>2018</v>
      </c>
      <c r="B9" s="10">
        <f>+'IPC Datos'!C29/'IPC Datos'!C17-1</f>
        <v>0.50156494522691708</v>
      </c>
    </row>
    <row r="10" spans="1:3">
      <c r="A10" s="9">
        <v>2019</v>
      </c>
      <c r="B10" s="10">
        <f>+'IPC Datos'!C41/'IPC Datos'!C29-1</f>
        <v>0.72120896300156323</v>
      </c>
    </row>
    <row r="11" spans="1:3">
      <c r="A11" s="9">
        <v>2020</v>
      </c>
      <c r="B11" s="10">
        <f>+'IPC Datos'!C53/'IPC Datos'!C41-1</f>
        <v>0.28670905237662736</v>
      </c>
    </row>
    <row r="12" spans="1:3">
      <c r="A12" s="9">
        <v>2021</v>
      </c>
      <c r="B12" s="10">
        <f>+'IPC Datos'!C65/'IPC Datos'!C53-1</f>
        <v>0.51788235294117646</v>
      </c>
    </row>
    <row r="13" spans="1:3">
      <c r="A13" s="9">
        <v>2022</v>
      </c>
      <c r="B13" s="10">
        <f>+'IPC Datos'!C77/'IPC Datos'!C65-1</f>
        <v>0.9090063556037824</v>
      </c>
    </row>
    <row r="14" spans="1:3">
      <c r="A14" s="9">
        <v>2023</v>
      </c>
      <c r="B14" s="10">
        <f>+'IPC Datos'!C89/'IPC Datos'!C77-1</f>
        <v>2.2772794965489243</v>
      </c>
    </row>
    <row r="15" spans="1:3">
      <c r="A15" s="9" t="s">
        <v>165</v>
      </c>
      <c r="B15" s="10">
        <f>+'IPC Datos'!G92</f>
        <v>0.53510684185760859</v>
      </c>
    </row>
    <row r="17" spans="1:1">
      <c r="A17" s="1" t="s">
        <v>194</v>
      </c>
    </row>
  </sheetData>
  <sheetProtection sheet="1" objects="1" scenarios="1"/>
  <sortState ref="A8:B14">
    <sortCondition ref="A8:A14"/>
  </sortState>
  <mergeCells count="1">
    <mergeCell ref="A3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V37"/>
  <sheetViews>
    <sheetView zoomScale="115" zoomScaleNormal="115" workbookViewId="0"/>
  </sheetViews>
  <sheetFormatPr baseColWidth="10" defaultRowHeight="13.8"/>
  <cols>
    <col min="1" max="1" width="12.3984375" customWidth="1"/>
    <col min="2" max="2" width="13" customWidth="1"/>
    <col min="3" max="3" width="18.5" customWidth="1"/>
  </cols>
  <sheetData>
    <row r="1" spans="1:3" s="1" customFormat="1">
      <c r="A1" s="77"/>
    </row>
    <row r="2" spans="1:3" s="1" customFormat="1"/>
    <row r="3" spans="1:3" s="1" customFormat="1" ht="35.25" customHeight="1">
      <c r="A3" s="106" t="s">
        <v>22</v>
      </c>
      <c r="B3" s="107"/>
      <c r="C3" s="11">
        <f>+'Salarios datos'!I40</f>
        <v>0.12000000176588999</v>
      </c>
    </row>
    <row r="4" spans="1:3" s="1" customFormat="1" ht="10.5" customHeight="1">
      <c r="A4" s="82" t="s">
        <v>193</v>
      </c>
      <c r="B4" s="82"/>
      <c r="C4" s="82"/>
    </row>
    <row r="5" spans="1:3" s="1" customFormat="1" ht="10.5" customHeight="1">
      <c r="A5" s="82"/>
      <c r="B5" s="82"/>
      <c r="C5" s="82"/>
    </row>
    <row r="6" spans="1:3" s="1" customFormat="1" ht="10.5" customHeight="1">
      <c r="A6" s="82"/>
      <c r="B6" s="82"/>
      <c r="C6" s="82"/>
    </row>
    <row r="7" spans="1:3" s="1" customFormat="1">
      <c r="A7" s="7" t="s">
        <v>3</v>
      </c>
    </row>
    <row r="8" spans="1:3" s="1" customFormat="1"/>
    <row r="9" spans="1:3" s="1" customFormat="1">
      <c r="A9" s="9">
        <v>2019</v>
      </c>
      <c r="B9" s="10">
        <f>+'Salarios datos'!M3</f>
        <v>0.46898808605396947</v>
      </c>
    </row>
    <row r="10" spans="1:3" s="1" customFormat="1">
      <c r="A10" s="9">
        <v>2020</v>
      </c>
      <c r="B10" s="10">
        <f>+'Salarios datos'!M4</f>
        <v>0.18312737020822012</v>
      </c>
    </row>
    <row r="11" spans="1:3" s="1" customFormat="1">
      <c r="A11" s="9">
        <v>2021</v>
      </c>
      <c r="B11" s="10">
        <f>+'Salarios datos'!M5</f>
        <v>0.90539663098510204</v>
      </c>
    </row>
    <row r="12" spans="1:3" s="1" customFormat="1">
      <c r="A12" s="9">
        <v>2022</v>
      </c>
      <c r="B12" s="10">
        <f>+'Salarios datos'!M6</f>
        <v>0.98000348391104719</v>
      </c>
    </row>
    <row r="13" spans="1:3" s="1" customFormat="1">
      <c r="A13" s="9">
        <v>2023</v>
      </c>
      <c r="B13" s="10">
        <f>+'Salarios datos'!M7</f>
        <v>1.5856755795966819</v>
      </c>
    </row>
    <row r="14" spans="1:3" s="1" customFormat="1">
      <c r="A14" s="9" t="s">
        <v>165</v>
      </c>
      <c r="B14" s="10">
        <f>+'Salarios datos'!J40/'Salarios datos'!J37-1</f>
        <v>0.45599999403129154</v>
      </c>
    </row>
    <row r="15" spans="1:3" s="1" customFormat="1">
      <c r="A15" s="1" t="s">
        <v>207</v>
      </c>
    </row>
    <row r="16" spans="1:3" s="1" customFormat="1"/>
    <row r="17" spans="1:22" s="1" customFormat="1"/>
    <row r="18" spans="1:22" s="1" customFormat="1"/>
    <row r="19" spans="1:22" s="1" customFormat="1"/>
    <row r="20" spans="1:22" s="1" customFormat="1"/>
    <row r="21" spans="1:22" s="1" customFormat="1"/>
    <row r="22" spans="1:22" s="1" customFormat="1"/>
    <row r="23" spans="1:22" s="1" customFormat="1"/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sheetProtection sheet="1" objects="1" scenarios="1"/>
  <sortState ref="A11:B14">
    <sortCondition ref="A11:A14"/>
  </sortState>
  <mergeCells count="1"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7"/>
  <sheetViews>
    <sheetView topLeftCell="A2" zoomScale="115" zoomScaleNormal="115" workbookViewId="0">
      <selection activeCell="B17" sqref="B17"/>
    </sheetView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06" t="s">
        <v>4</v>
      </c>
      <c r="B4" s="107"/>
      <c r="C4" s="11">
        <f>+'tc prom mensual'!C100</f>
        <v>1.7908331535308131E-2</v>
      </c>
    </row>
    <row r="5" spans="1:3">
      <c r="A5" s="1" t="s">
        <v>195</v>
      </c>
    </row>
    <row r="7" spans="1:3">
      <c r="A7" s="7" t="s">
        <v>3</v>
      </c>
    </row>
    <row r="9" spans="1:3">
      <c r="A9" s="9">
        <v>2017</v>
      </c>
      <c r="B9" s="10">
        <f>+'tc prom mensual'!B18/'tc prom mensual'!B5-1</f>
        <v>0.1190980257003591</v>
      </c>
    </row>
    <row r="10" spans="1:3">
      <c r="A10" s="9">
        <v>2018</v>
      </c>
      <c r="B10" s="10">
        <f>+'tc prom mensual'!B31/'tc prom mensual'!B18-1</f>
        <v>1.1584787603265387</v>
      </c>
    </row>
    <row r="11" spans="1:3">
      <c r="A11" s="9">
        <v>2019</v>
      </c>
      <c r="B11" s="10">
        <f>+'tc prom mensual'!B44/'tc prom mensual'!B31-1</f>
        <v>0.61967196517161072</v>
      </c>
    </row>
    <row r="12" spans="1:3">
      <c r="A12" s="9">
        <v>2020</v>
      </c>
      <c r="B12" s="10">
        <f>+'tc prom mensual'!B57/'tc prom mensual'!B44-1</f>
        <v>0.39873417721519</v>
      </c>
    </row>
    <row r="13" spans="1:3">
      <c r="A13" s="9">
        <v>2021</v>
      </c>
      <c r="B13" s="10">
        <f>+'tc prom mensual'!B70/'tc prom mensual'!B57-1</f>
        <v>0.21880341880341891</v>
      </c>
    </row>
    <row r="14" spans="1:3">
      <c r="A14" s="9">
        <v>2022</v>
      </c>
      <c r="B14" s="10">
        <f>+'tc prom mensual'!B83/'tc prom mensual'!B70-1</f>
        <v>0.67636746143057502</v>
      </c>
    </row>
    <row r="15" spans="1:3">
      <c r="A15" s="9">
        <v>2023</v>
      </c>
      <c r="B15" s="10">
        <f>+'tc prom mensual'!B96/'tc prom mensual'!B83-1</f>
        <v>2.6996209410789049</v>
      </c>
    </row>
    <row r="16" spans="1:3">
      <c r="A16" s="9" t="s">
        <v>165</v>
      </c>
      <c r="B16" s="10">
        <f>+'tc prom mensual'!D100</f>
        <v>0.31020375128346345</v>
      </c>
    </row>
    <row r="17" spans="1:1">
      <c r="A17" s="1" t="s">
        <v>194</v>
      </c>
    </row>
  </sheetData>
  <sheetProtection sheet="1" objects="1" scenarios="1"/>
  <sortState ref="A8:B14">
    <sortCondition ref="A8:A14"/>
  </sortState>
  <mergeCells count="1"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42"/>
  <sheetViews>
    <sheetView topLeftCell="A10" zoomScale="115" zoomScaleNormal="115" workbookViewId="0"/>
  </sheetViews>
  <sheetFormatPr baseColWidth="10" defaultColWidth="11" defaultRowHeight="13.8"/>
  <cols>
    <col min="1" max="1" width="14.09765625" style="1" customWidth="1"/>
    <col min="2" max="2" width="21.8984375" style="1" customWidth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06" t="s">
        <v>148</v>
      </c>
      <c r="B4" s="107"/>
      <c r="C4" s="11">
        <f>+'Costos DxI'!H13</f>
        <v>6.2856158172890142E-2</v>
      </c>
    </row>
    <row r="5" spans="1:3">
      <c r="A5" s="1" t="s">
        <v>193</v>
      </c>
    </row>
    <row r="7" spans="1:3">
      <c r="A7" s="7" t="s">
        <v>149</v>
      </c>
    </row>
    <row r="9" spans="1:3">
      <c r="A9" s="9" t="str">
        <f>+'Costos DxI'!A5</f>
        <v>Tomografia</v>
      </c>
      <c r="B9" s="100">
        <f>+'Costos DxI'!I5</f>
        <v>6.019917803508279E-2</v>
      </c>
    </row>
    <row r="10" spans="1:3">
      <c r="A10" s="9" t="str">
        <f>+'Costos DxI'!A6</f>
        <v>Resonancia</v>
      </c>
      <c r="B10" s="100">
        <f>+'Costos DxI'!I6</f>
        <v>4.7432432432432448E-2</v>
      </c>
    </row>
    <row r="11" spans="1:3">
      <c r="A11" s="9" t="str">
        <f>+'Costos DxI'!A7</f>
        <v>Radiologia</v>
      </c>
      <c r="B11" s="100">
        <f>+'Costos DxI'!I7</f>
        <v>0.10270084262938672</v>
      </c>
    </row>
    <row r="12" spans="1:3">
      <c r="A12" s="9" t="str">
        <f>+'Costos DxI'!A8</f>
        <v>Ecografia</v>
      </c>
      <c r="B12" s="100">
        <f>+'Costos DxI'!I8</f>
        <v>9.3487603498814575E-2</v>
      </c>
    </row>
    <row r="13" spans="1:3">
      <c r="A13" s="9" t="str">
        <f>+'Costos DxI'!A9</f>
        <v>Mamografía</v>
      </c>
      <c r="B13" s="100">
        <f>+'Costos DxI'!I9</f>
        <v>7.7749430622942262E-2</v>
      </c>
    </row>
    <row r="22" spans="1:5">
      <c r="A22" s="7" t="s">
        <v>163</v>
      </c>
    </row>
    <row r="25" spans="1:5">
      <c r="B25" s="72">
        <v>2021</v>
      </c>
      <c r="C25" s="72">
        <v>2022</v>
      </c>
      <c r="D25" s="72">
        <v>2023</v>
      </c>
      <c r="E25" s="72" t="s">
        <v>165</v>
      </c>
    </row>
    <row r="26" spans="1:5">
      <c r="A26" s="73" t="s">
        <v>160</v>
      </c>
      <c r="B26" s="74">
        <f>+'Costos DxI'!S8</f>
        <v>0.417174270831566</v>
      </c>
      <c r="C26" s="74">
        <f>+'Costos DxI'!T8</f>
        <v>0.87251568411474545</v>
      </c>
      <c r="D26" s="74">
        <f>+'Costos DxI'!U8</f>
        <v>2.0796675191815859</v>
      </c>
      <c r="E26" s="74">
        <f>+'Costos DxI'!V8</f>
        <v>0.39148797907237487</v>
      </c>
    </row>
    <row r="27" spans="1:5">
      <c r="A27" s="73" t="s">
        <v>144</v>
      </c>
      <c r="B27" s="74">
        <f>+'Costos DxI'!S9</f>
        <v>0.35689940381690421</v>
      </c>
      <c r="C27" s="74">
        <f>+'Costos DxI'!T9</f>
        <v>0.82588774341351656</v>
      </c>
      <c r="D27" s="74">
        <f>+'Costos DxI'!U9</f>
        <v>2.2473382326581826</v>
      </c>
      <c r="E27" s="74">
        <f>+'Costos DxI'!V9</f>
        <v>0.36906424388278336</v>
      </c>
    </row>
    <row r="28" spans="1:5">
      <c r="A28" s="73" t="s">
        <v>161</v>
      </c>
      <c r="B28" s="74">
        <f>+'Costos DxI'!S10</f>
        <v>0.60087062984627937</v>
      </c>
      <c r="C28" s="74">
        <f>+'Costos DxI'!T10</f>
        <v>1.023283480625425</v>
      </c>
      <c r="D28" s="74">
        <f>+'Costos DxI'!U10</f>
        <v>1.5912641747165059</v>
      </c>
      <c r="E28" s="74">
        <f>+'Costos DxI'!V10</f>
        <v>0.4932161496320786</v>
      </c>
    </row>
    <row r="29" spans="1:5">
      <c r="A29" s="73" t="s">
        <v>162</v>
      </c>
      <c r="B29" s="74">
        <f>+'Costos DxI'!S11</f>
        <v>0.53018389758918705</v>
      </c>
      <c r="C29" s="74">
        <f>+'Costos DxI'!T11</f>
        <v>0.98900118906064183</v>
      </c>
      <c r="D29" s="74">
        <f>+'Costos DxI'!U11</f>
        <v>1.6738689497619403</v>
      </c>
      <c r="E29" s="74">
        <f>+'Costos DxI'!V11</f>
        <v>0.49532482672713907</v>
      </c>
    </row>
    <row r="30" spans="1:5">
      <c r="A30" s="73" t="s">
        <v>147</v>
      </c>
      <c r="B30" s="74">
        <f>+'Costos DxI'!S12</f>
        <v>0.49934296977660964</v>
      </c>
      <c r="C30" s="74">
        <f>+'Costos DxI'!T12</f>
        <v>0.91042944785276081</v>
      </c>
      <c r="D30" s="74">
        <f>+'Costos DxI'!U12</f>
        <v>1.8950231344946458</v>
      </c>
      <c r="E30" s="74">
        <f>+'Costos DxI'!V12</f>
        <v>0.43676144338298539</v>
      </c>
    </row>
    <row r="31" spans="1:5">
      <c r="A31" s="75" t="s">
        <v>12</v>
      </c>
      <c r="B31" s="76">
        <f>+'Costos DxI'!S7</f>
        <v>0.42300326632188812</v>
      </c>
      <c r="C31" s="76">
        <f>+'Costos DxI'!T7</f>
        <v>0.87971157557478241</v>
      </c>
      <c r="D31" s="76">
        <f>+'Costos DxI'!U7</f>
        <v>2.0452617615525797</v>
      </c>
      <c r="E31" s="76">
        <f>+'Costos DxI'!V7</f>
        <v>0.4030085246903341</v>
      </c>
    </row>
    <row r="32" spans="1:5">
      <c r="A32" s="1" t="s">
        <v>206</v>
      </c>
    </row>
    <row r="42" spans="1:1">
      <c r="A42" s="6"/>
    </row>
  </sheetData>
  <sheetProtection sheet="1" objects="1" scenarios="1"/>
  <mergeCells count="1">
    <mergeCell ref="A4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19"/>
  <sheetViews>
    <sheetView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06" t="s">
        <v>196</v>
      </c>
      <c r="B3" s="107"/>
      <c r="C3" s="11">
        <f>+'Aumentos prepagas'!C74</f>
        <v>0.20616363636363638</v>
      </c>
    </row>
    <row r="6" spans="1:3" ht="30" customHeight="1">
      <c r="A6" s="106" t="s">
        <v>197</v>
      </c>
      <c r="B6" s="107"/>
      <c r="C6" s="11">
        <f>+'Aumentos prepagas'!L86/100</f>
        <v>0.16377272727272729</v>
      </c>
    </row>
    <row r="9" spans="1:3">
      <c r="A9" s="7" t="s">
        <v>3</v>
      </c>
    </row>
    <row r="11" spans="1:3">
      <c r="A11" s="9">
        <v>2017</v>
      </c>
      <c r="B11" s="10">
        <f>+'Aumentos prepagas'!N65</f>
        <v>0.31403118040089084</v>
      </c>
    </row>
    <row r="12" spans="1:3">
      <c r="A12" s="9">
        <v>2018</v>
      </c>
      <c r="B12" s="10">
        <f>+'Aumentos prepagas'!N66</f>
        <v>0.40847457627118655</v>
      </c>
    </row>
    <row r="13" spans="1:3">
      <c r="A13" s="9">
        <v>2019</v>
      </c>
      <c r="B13" s="10">
        <f>+'Aumentos prepagas'!N67</f>
        <v>0.60649819494584833</v>
      </c>
    </row>
    <row r="14" spans="1:3">
      <c r="A14" s="9">
        <v>2020</v>
      </c>
      <c r="B14" s="10">
        <f>+'Aumentos prepagas'!N68</f>
        <v>9.9625468164794118E-2</v>
      </c>
    </row>
    <row r="15" spans="1:3">
      <c r="A15" s="9">
        <v>2021</v>
      </c>
      <c r="B15" s="10">
        <f>+'Aumentos prepagas'!N69</f>
        <v>0.48</v>
      </c>
    </row>
    <row r="16" spans="1:3">
      <c r="A16" s="9">
        <v>2022</v>
      </c>
      <c r="B16" s="10">
        <f>+'Aumentos prepagas'!N70</f>
        <v>1.0089999999999999</v>
      </c>
    </row>
    <row r="17" spans="1:2">
      <c r="A17" s="9">
        <v>2023</v>
      </c>
      <c r="B17" s="10">
        <f>+'Aumentos prepagas'!N71</f>
        <v>1.3575991960838989</v>
      </c>
    </row>
    <row r="18" spans="1:2">
      <c r="A18" s="9" t="s">
        <v>165</v>
      </c>
      <c r="B18" s="10">
        <f>+'Aumentos prepagas'!N72</f>
        <v>1.1505642846755819</v>
      </c>
    </row>
    <row r="19" spans="1:2">
      <c r="A19" s="1" t="s">
        <v>199</v>
      </c>
    </row>
  </sheetData>
  <sheetProtection sheet="1" objects="1" scenarios="1"/>
  <mergeCells count="2">
    <mergeCell ref="A3:B3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9"/>
  <sheetViews>
    <sheetView zoomScale="115" zoomScaleNormal="115" workbookViewId="0">
      <selection activeCell="M18" sqref="M18"/>
    </sheetView>
  </sheetViews>
  <sheetFormatPr baseColWidth="10" defaultColWidth="11" defaultRowHeight="13.8"/>
  <cols>
    <col min="1" max="1" width="14.09765625" style="1" customWidth="1"/>
    <col min="2" max="2" width="13.59765625" style="1" customWidth="1"/>
    <col min="3" max="3" width="16.19921875" style="1" customWidth="1"/>
    <col min="4" max="16384" width="11" style="1"/>
  </cols>
  <sheetData>
    <row r="1" spans="1:3">
      <c r="A1" s="6"/>
      <c r="B1" s="8"/>
    </row>
    <row r="3" spans="1:3" ht="38.25" customHeight="1">
      <c r="A3" s="108" t="s">
        <v>201</v>
      </c>
      <c r="B3" s="109"/>
      <c r="C3" s="11">
        <f>+'Aranceles datos'!C42</f>
        <v>0.18554727272727273</v>
      </c>
    </row>
    <row r="6" spans="1:3" ht="37.5" hidden="1" customHeight="1">
      <c r="A6" s="106" t="s">
        <v>180</v>
      </c>
      <c r="B6" s="107"/>
      <c r="C6" s="11">
        <f>+'Aranceles datos'!C41</f>
        <v>0.25281818181818183</v>
      </c>
    </row>
    <row r="9" spans="1:3">
      <c r="A9" s="7" t="s">
        <v>3</v>
      </c>
    </row>
    <row r="11" spans="1:3">
      <c r="A11" s="9">
        <v>2017</v>
      </c>
      <c r="B11" s="10">
        <f>+'Aranceles datos'!G11</f>
        <v>0.14506172839506171</v>
      </c>
    </row>
    <row r="12" spans="1:3">
      <c r="A12" s="9">
        <v>2018</v>
      </c>
      <c r="B12" s="10">
        <f>+'Aranceles datos'!G12</f>
        <v>0.19407008086253374</v>
      </c>
    </row>
    <row r="13" spans="1:3">
      <c r="A13" s="9">
        <v>2019</v>
      </c>
      <c r="B13" s="10">
        <f>+'Aranceles datos'!G13</f>
        <v>0.30022573363431149</v>
      </c>
    </row>
    <row r="14" spans="1:3">
      <c r="A14" s="9">
        <v>2020</v>
      </c>
      <c r="B14" s="10">
        <f>+'Aranceles datos'!G14</f>
        <v>0.29861111111111116</v>
      </c>
    </row>
    <row r="15" spans="1:3">
      <c r="A15" s="9">
        <v>2021</v>
      </c>
      <c r="B15" s="10">
        <f>+'Aranceles datos'!G15</f>
        <v>0.47439051650000019</v>
      </c>
    </row>
    <row r="16" spans="1:3">
      <c r="A16" s="9">
        <v>2022</v>
      </c>
      <c r="B16" s="10">
        <f>+'Aranceles datos'!G16</f>
        <v>0.86092522040987873</v>
      </c>
    </row>
    <row r="17" spans="1:2">
      <c r="A17" s="9">
        <v>2023</v>
      </c>
      <c r="B17" s="10">
        <f>+'Aranceles datos'!G17</f>
        <v>1.1338442328866223</v>
      </c>
    </row>
    <row r="18" spans="1:2">
      <c r="A18" s="9" t="s">
        <v>165</v>
      </c>
      <c r="B18" s="10">
        <f>+'Aranceles datos'!E42</f>
        <v>1.0199742430016525</v>
      </c>
    </row>
    <row r="19" spans="1:2">
      <c r="A19" s="1" t="s">
        <v>202</v>
      </c>
    </row>
  </sheetData>
  <sheetProtection sheet="1" objects="1" scenarios="1"/>
  <mergeCells count="2">
    <mergeCell ref="A3:B3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TABLERO</vt:lpstr>
      <vt:lpstr>Variables comparadas</vt:lpstr>
      <vt:lpstr>IPC</vt:lpstr>
      <vt:lpstr>IPC Salud</vt:lpstr>
      <vt:lpstr>Salarios</vt:lpstr>
      <vt:lpstr>Dolar oficial</vt:lpstr>
      <vt:lpstr>Costos</vt:lpstr>
      <vt:lpstr>Cuotas EMPP</vt:lpstr>
      <vt:lpstr>Aranceles</vt:lpstr>
      <vt:lpstr>Proyecciones REM</vt:lpstr>
      <vt:lpstr>Calcule su arancel</vt:lpstr>
      <vt:lpstr>Calcule su Variación</vt:lpstr>
      <vt:lpstr>hoja ayuda</vt:lpstr>
      <vt:lpstr>Notas metodológicas</vt:lpstr>
      <vt:lpstr>Salarios datos</vt:lpstr>
      <vt:lpstr>Dolar datos</vt:lpstr>
      <vt:lpstr>tc prom mensual</vt:lpstr>
      <vt:lpstr>IPC Datos</vt:lpstr>
      <vt:lpstr>Aumentos prepagas</vt:lpstr>
      <vt:lpstr>Aranceles datos</vt:lpstr>
      <vt:lpstr>Análisis variables</vt:lpstr>
      <vt:lpstr>Costos DxI</vt:lpstr>
      <vt:lpstr>'Aumentos prepagas'!_bookmark42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LESTER</dc:creator>
  <cp:lastModifiedBy>María Eugenia Alberdi Quesada</cp:lastModifiedBy>
  <dcterms:created xsi:type="dcterms:W3CDTF">2024-01-26T12:13:57Z</dcterms:created>
  <dcterms:modified xsi:type="dcterms:W3CDTF">2024-04-16T14:16:58Z</dcterms:modified>
</cp:coreProperties>
</file>